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2040" windowWidth="14850" windowHeight="10155" tabRatio="993" activeTab="0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Global Steel" sheetId="9" r:id="rId9"/>
    <sheet name="Cobalt" sheetId="10" r:id="rId10"/>
    <sheet name="Molybdenum" sheetId="11" r:id="rId11"/>
    <sheet name="ABR" sheetId="12" r:id="rId12"/>
    <sheet name="ABR Avg" sheetId="13" r:id="rId13"/>
    <sheet name="Averages Summary" sheetId="14" r:id="rId14"/>
  </sheets>
  <externalReferences>
    <externalReference r:id="rId17"/>
    <externalReference r:id="rId18"/>
    <externalReference r:id="rId19"/>
  </externalReferences>
  <definedNames>
    <definedName name="_xlnm.Print_Area" localSheetId="1">'/tmp/tmpqkru_t5h\[Copper]Copper'!$B$3:$O$38</definedName>
    <definedName name="_xlnm.Print_Area" localSheetId="9">'/tmp/tmpqkru_t5h\[Copper]Copper'!$B$3:$L$38</definedName>
    <definedName name="_xlnm.Print_Area" localSheetId="0">'Copper'!$B$3:$O$38</definedName>
    <definedName name="_xlnm.Print_Area" localSheetId="8">'/tmp/tmpqkru_t5h\[Copper]Copper'!$B$3:$L$38</definedName>
    <definedName name="_xlnm.Print_Area" localSheetId="5">'/tmp/tmpqkru_t5h\[Copper]Copper'!$B$3:$O$38</definedName>
    <definedName name="_xlnm.Print_Area" localSheetId="10">'/tmp/tmpqkru_t5h\[Copper]Copper'!$B$3:$L$38</definedName>
    <definedName name="_xlnm.Print_Area" localSheetId="2">'/tmp/tmpqkru_t5h\[Copper]Copper'!$B$3:$O$38</definedName>
    <definedName name="_xlnm.Print_Area" localSheetId="7">'/tmp/tmpqkru_t5h\[Copper]Copper'!$B$3:$O$38</definedName>
    <definedName name="_xlnm.Print_Area" localSheetId="3">'/tmp/tmpqkru_t5h\[Copper]Copper'!$B$3:$O$38</definedName>
    <definedName name="_xlnm.Print_Area" localSheetId="6">'/tmp/tmpqkru_t5h\[Copper]Copper'!$B$3:$L$38</definedName>
    <definedName name="_xlnm.Print_Area" localSheetId="4">'/tmp/tmpqkru_t5h\[Copper]Copper'!$B$3:$O$38</definedName>
  </definedNames>
  <calcPr fullCalcOnLoad="1"/>
</workbook>
</file>

<file path=xl/sharedStrings.xml><?xml version="1.0" encoding="utf-8"?>
<sst xmlns="http://schemas.openxmlformats.org/spreadsheetml/2006/main" count="583" uniqueCount="108">
  <si>
    <t>CASH</t>
  </si>
  <si>
    <t>Mean</t>
  </si>
  <si>
    <t>3-MONTHS</t>
  </si>
  <si>
    <t>15-MONTHS</t>
  </si>
  <si>
    <t>27-MONTHS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</si>
  <si>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</si>
  <si>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</si>
  <si>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</si>
  <si>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</si>
  <si>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</si>
  <si>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</si>
  <si>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</si>
  <si>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</si>
  <si>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</si>
  <si>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</si>
  <si>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contract or </t>
  </si>
  <si>
    <t xml:space="preserve">in tort in respect of any act or omission (including negligence) in relation to the preparation or publication of the data contained in the report </t>
  </si>
  <si>
    <t>EURO</t>
  </si>
  <si>
    <t>Yen</t>
  </si>
  <si>
    <t>Euro Equivalents</t>
  </si>
  <si>
    <t xml:space="preserve"> </t>
  </si>
  <si>
    <t>LME DAILY OFFICIAL AND SETTLEMENT PRICES</t>
  </si>
  <si>
    <t>3MStg/$</t>
  </si>
  <si>
    <t>DECEMBER 1</t>
  </si>
  <si>
    <t>DECEMBER 2</t>
  </si>
  <si>
    <t>DECEMBER 3</t>
  </si>
  <si>
    <t xml:space="preserve">Exchange Rate </t>
  </si>
  <si>
    <t>LME COPPER $USD/Tonne</t>
  </si>
  <si>
    <t/>
  </si>
  <si>
    <t>LME ALUMINIUM ALLOY $USD/Tonne</t>
  </si>
  <si>
    <t>LME NA ALLOY $USD/Tonne</t>
  </si>
  <si>
    <t>LME PRIMARY ALUMINIUM $USD/Tonne</t>
  </si>
  <si>
    <t>LME ZINC $USD/Tonne</t>
  </si>
  <si>
    <t>LME LEAD $USD/Tonne</t>
  </si>
  <si>
    <t>LME TIN $USD/Tonne</t>
  </si>
  <si>
    <t>LME NICKEL $USD/Tonne</t>
  </si>
  <si>
    <t>LME GLOBAL STEEL $USD/Tonne</t>
  </si>
  <si>
    <t>LME COBALT $USD/Tonne</t>
  </si>
  <si>
    <t>LME MOLYBDENUM $USD/Tonne</t>
  </si>
  <si>
    <t>LME DAILY ASIAN BENCHMARK REFERENCE PRICES</t>
  </si>
  <si>
    <t xml:space="preserve"> LME ABR COPPER $USD/Tonne</t>
  </si>
  <si>
    <t xml:space="preserve"> LME ABR ALUMINIUM $USD/Tonne</t>
  </si>
  <si>
    <t xml:space="preserve"> LME ABR ZINC $USD/Tonne</t>
  </si>
  <si>
    <t>TWAP</t>
  </si>
  <si>
    <t>TWAP - Trade weighted average price</t>
  </si>
  <si>
    <t>THE  LONDON  METAL  EXCHANGE  LIMITED</t>
  </si>
  <si>
    <t>AVERAGE OFFICIAL PRICES US$/TONNE</t>
  </si>
  <si>
    <t>FOR THE MONTH OF OCTOBER 2011</t>
  </si>
  <si>
    <t>ABR</t>
  </si>
  <si>
    <t>Copper</t>
  </si>
  <si>
    <t>Aluminium</t>
  </si>
  <si>
    <t>Zinc</t>
  </si>
  <si>
    <t>(dollars)</t>
  </si>
  <si>
    <t>TWAP Mean</t>
  </si>
  <si>
    <t xml:space="preserve">             Settlement Conversion</t>
  </si>
  <si>
    <t xml:space="preserve">                    Exchange Rates  </t>
  </si>
  <si>
    <t>$/JY</t>
  </si>
  <si>
    <t>Euro</t>
  </si>
  <si>
    <t>Market Operations</t>
  </si>
  <si>
    <t>in tort in respect of any act or omission (including negligence) in relation to the preparation or publication of the data contained in the report.</t>
  </si>
  <si>
    <t xml:space="preserve">             THE  LONDON  METAL  EXCHANGE  LIMITED</t>
  </si>
  <si>
    <t xml:space="preserve">                AVERAGE OFFICIAL AND SETTLEMENT PRICES US$/TONNE</t>
  </si>
  <si>
    <t>Primary</t>
  </si>
  <si>
    <t>Lead</t>
  </si>
  <si>
    <t>Nickel</t>
  </si>
  <si>
    <t>Tin</t>
  </si>
  <si>
    <t>Special Hg</t>
  </si>
  <si>
    <t>NASAAC</t>
  </si>
  <si>
    <t>Steel Billet</t>
  </si>
  <si>
    <t xml:space="preserve">Cobalt </t>
  </si>
  <si>
    <t>Molybdenum</t>
  </si>
  <si>
    <t>Alloy</t>
  </si>
  <si>
    <t xml:space="preserve">Cash Buyer </t>
  </si>
  <si>
    <t>Cash Seller</t>
  </si>
  <si>
    <t xml:space="preserve"> &amp; Settlement</t>
  </si>
  <si>
    <t xml:space="preserve">Cash Mean  </t>
  </si>
  <si>
    <t>3-months Buyer</t>
  </si>
  <si>
    <t>3-months Seller</t>
  </si>
  <si>
    <t>3-months Mean</t>
  </si>
  <si>
    <t>December 1 Buyer</t>
  </si>
  <si>
    <t>December 1 Seller</t>
  </si>
  <si>
    <t>December 1 Mean</t>
  </si>
  <si>
    <t>December 2  Buyer</t>
  </si>
  <si>
    <t>December 2 Seller</t>
  </si>
  <si>
    <t>December 2 Mean</t>
  </si>
  <si>
    <t>December 3 Buyer</t>
  </si>
  <si>
    <t>December 3 Seller</t>
  </si>
  <si>
    <t>December 3 Mean</t>
  </si>
  <si>
    <t>15-months Buyer</t>
  </si>
  <si>
    <t>15-months Seller</t>
  </si>
  <si>
    <t>15-months Mean</t>
  </si>
  <si>
    <t>27-months</t>
  </si>
  <si>
    <t xml:space="preserve"> Buyer </t>
  </si>
  <si>
    <t xml:space="preserve"> Seller </t>
  </si>
  <si>
    <t xml:space="preserve"> Mean</t>
  </si>
  <si>
    <t>LME AVERAGE SETTLEMENT PRICES IN EURO</t>
  </si>
  <si>
    <t>Metal</t>
  </si>
  <si>
    <t>Euro Settlement</t>
  </si>
  <si>
    <t>Conversion Rate</t>
  </si>
  <si>
    <t>Primary Aluminium</t>
  </si>
  <si>
    <t>Aluminium Alloy</t>
  </si>
  <si>
    <t>SHG Zinc</t>
  </si>
  <si>
    <t>Nasaac</t>
  </si>
  <si>
    <t xml:space="preserve">  The following sterling equivalents have been calculated, on the basis of daily conversions: </t>
  </si>
  <si>
    <t xml:space="preserve">   Copper  Cash Seller &amp; Settlement:</t>
  </si>
  <si>
    <t xml:space="preserve">   Copper  3-months Seller:</t>
  </si>
  <si>
    <t xml:space="preserve">   Lead  Cash Seller &amp; Settlement:</t>
  </si>
  <si>
    <t xml:space="preserve">   Lead  3-months Seller: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</si>
</sst>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.00\ ;\(\$#,##0.00\)"/>
    <numFmt numFmtId="165" formatCode="\$#,##0.00\ "/>
    <numFmt numFmtId="166" formatCode="\$#,###.00"/>
    <numFmt numFmtId="167" formatCode="0.0000"/>
    <numFmt numFmtId="168" formatCode="#,##0.0000"/>
    <numFmt numFmtId="169" formatCode="[$$-409]#,##0.00"/>
    <numFmt numFmtId="170" formatCode="&quot;$&quot;#,##0_);\(&quot;$&quot;#,##0\)"/>
    <numFmt numFmtId="171" formatCode="&quot;$&quot;#,##0.00_);\(&quot;$&quot;#,##0.00\)"/>
    <numFmt numFmtId="172" formatCode="&quot;$&quot;#,##0.00_);[Red]\(&quot;$&quot;#,##0.00\)"/>
    <numFmt numFmtId="173" formatCode="mmmm\-yyyy"/>
    <numFmt numFmtId="174" formatCode="mmm\-yyyy"/>
    <numFmt numFmtId="175" formatCode="\£#,##0.00"/>
    <numFmt numFmtId="176" formatCode="\$#,##0.00"/>
    <numFmt numFmtId="177" formatCode="mmm/yyyy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0"/>
    </font>
    <font>
      <b/>
      <sz val="10"/>
      <name val="Arial"/>
      <family val="2"/>
    </font>
    <font>
      <sz val="8.5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" fontId="2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horizontal="center"/>
    </xf>
    <xf numFmtId="0" fontId="0" fillId="0" borderId="0" xfId="0" applyFill="1" applyAlignment="1" applyProtection="1">
      <alignment/>
      <protection/>
    </xf>
    <xf numFmtId="164" fontId="4" fillId="0" borderId="14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/>
    </xf>
    <xf numFmtId="4" fontId="4" fillId="0" borderId="15" xfId="0" applyNumberFormat="1" applyFont="1" applyBorder="1" applyAlignment="1" applyProtection="1">
      <alignment horizontal="center"/>
      <protection locked="0"/>
    </xf>
    <xf numFmtId="4" fontId="4" fillId="0" borderId="15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 applyProtection="1">
      <alignment horizontal="center"/>
      <protection locked="0"/>
    </xf>
    <xf numFmtId="4" fontId="4" fillId="0" borderId="15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 applyProtection="1">
      <alignment horizontal="center"/>
      <protection locked="0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center"/>
    </xf>
    <xf numFmtId="15" fontId="4" fillId="0" borderId="22" xfId="0" applyNumberFormat="1" applyFont="1" applyBorder="1" applyAlignment="1">
      <alignment/>
    </xf>
    <xf numFmtId="165" fontId="8" fillId="0" borderId="22" xfId="0" applyNumberFormat="1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>
      <alignment horizontal="center"/>
    </xf>
    <xf numFmtId="166" fontId="8" fillId="0" borderId="0" xfId="0" applyNumberFormat="1" applyFont="1" applyBorder="1" applyAlignment="1" applyProtection="1">
      <alignment horizontal="center"/>
      <protection locked="0"/>
    </xf>
    <xf numFmtId="166" fontId="8" fillId="0" borderId="10" xfId="0" applyNumberFormat="1" applyFont="1" applyBorder="1" applyAlignment="1">
      <alignment horizontal="center"/>
    </xf>
    <xf numFmtId="166" fontId="8" fillId="0" borderId="23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 applyProtection="1">
      <alignment horizontal="center"/>
      <protection locked="0"/>
    </xf>
    <xf numFmtId="4" fontId="8" fillId="0" borderId="23" xfId="0" applyNumberFormat="1" applyFont="1" applyFill="1" applyBorder="1" applyAlignment="1">
      <alignment horizontal="center"/>
    </xf>
    <xf numFmtId="168" fontId="8" fillId="0" borderId="24" xfId="0" applyNumberFormat="1" applyFont="1" applyFill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166" fontId="8" fillId="0" borderId="21" xfId="0" applyNumberFormat="1" applyFont="1" applyFill="1" applyBorder="1" applyAlignment="1">
      <alignment horizontal="center"/>
    </xf>
    <xf numFmtId="168" fontId="8" fillId="0" borderId="23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 applyProtection="1">
      <alignment horizontal="center"/>
      <protection/>
    </xf>
    <xf numFmtId="169" fontId="4" fillId="0" borderId="14" xfId="0" applyNumberFormat="1" applyFont="1" applyBorder="1" applyAlignment="1" applyProtection="1">
      <alignment horizontal="center"/>
      <protection/>
    </xf>
    <xf numFmtId="169" fontId="4" fillId="0" borderId="26" xfId="0" applyNumberFormat="1" applyFont="1" applyBorder="1" applyAlignment="1" applyProtection="1">
      <alignment horizontal="center"/>
      <protection/>
    </xf>
    <xf numFmtId="169" fontId="4" fillId="0" borderId="27" xfId="0" applyNumberFormat="1" applyFont="1" applyBorder="1" applyAlignment="1" applyProtection="1">
      <alignment horizontal="center"/>
      <protection/>
    </xf>
    <xf numFmtId="169" fontId="4" fillId="0" borderId="28" xfId="0" applyNumberFormat="1" applyFont="1" applyBorder="1" applyAlignment="1" applyProtection="1">
      <alignment horizontal="center"/>
      <protection/>
    </xf>
    <xf numFmtId="169" fontId="4" fillId="0" borderId="29" xfId="0" applyNumberFormat="1" applyFont="1" applyFill="1" applyBorder="1" applyAlignment="1" applyProtection="1">
      <alignment horizontal="center"/>
      <protection/>
    </xf>
    <xf numFmtId="2" fontId="4" fillId="0" borderId="29" xfId="0" applyNumberFormat="1" applyFont="1" applyFill="1" applyBorder="1" applyAlignment="1" applyProtection="1">
      <alignment horizontal="center"/>
      <protection/>
    </xf>
    <xf numFmtId="164" fontId="2" fillId="0" borderId="22" xfId="0" applyNumberFormat="1" applyFont="1" applyBorder="1" applyAlignment="1" applyProtection="1">
      <alignment horizontal="center"/>
      <protection/>
    </xf>
    <xf numFmtId="169" fontId="4" fillId="0" borderId="30" xfId="0" applyNumberFormat="1" applyFont="1" applyBorder="1" applyAlignment="1" applyProtection="1">
      <alignment horizontal="center"/>
      <protection/>
    </xf>
    <xf numFmtId="169" fontId="4" fillId="0" borderId="31" xfId="0" applyNumberFormat="1" applyFont="1" applyBorder="1" applyAlignment="1" applyProtection="1">
      <alignment horizontal="center"/>
      <protection/>
    </xf>
    <xf numFmtId="169" fontId="4" fillId="0" borderId="24" xfId="0" applyNumberFormat="1" applyFont="1" applyBorder="1" applyAlignment="1" applyProtection="1">
      <alignment horizontal="center"/>
      <protection/>
    </xf>
    <xf numFmtId="169" fontId="4" fillId="0" borderId="11" xfId="0" applyNumberFormat="1" applyFont="1" applyBorder="1" applyAlignment="1" applyProtection="1">
      <alignment horizontal="center"/>
      <protection/>
    </xf>
    <xf numFmtId="169" fontId="4" fillId="0" borderId="23" xfId="0" applyNumberFormat="1" applyFont="1" applyFill="1" applyBorder="1" applyAlignment="1" applyProtection="1">
      <alignment horizontal="center"/>
      <protection/>
    </xf>
    <xf numFmtId="167" fontId="4" fillId="0" borderId="31" xfId="0" applyNumberFormat="1" applyFont="1" applyFill="1" applyBorder="1" applyAlignment="1" applyProtection="1">
      <alignment horizontal="center"/>
      <protection/>
    </xf>
    <xf numFmtId="2" fontId="4" fillId="0" borderId="12" xfId="0" applyNumberFormat="1" applyFont="1" applyFill="1" applyBorder="1" applyAlignment="1" applyProtection="1">
      <alignment horizontal="center"/>
      <protection/>
    </xf>
    <xf numFmtId="2" fontId="4" fillId="0" borderId="23" xfId="0" applyNumberFormat="1" applyFont="1" applyFill="1" applyBorder="1" applyAlignment="1" applyProtection="1">
      <alignment horizontal="center"/>
      <protection/>
    </xf>
    <xf numFmtId="164" fontId="2" fillId="0" borderId="16" xfId="0" applyNumberFormat="1" applyFont="1" applyBorder="1" applyAlignment="1" applyProtection="1">
      <alignment horizontal="center"/>
      <protection/>
    </xf>
    <xf numFmtId="169" fontId="4" fillId="0" borderId="16" xfId="0" applyNumberFormat="1" applyFont="1" applyBorder="1" applyAlignment="1" applyProtection="1">
      <alignment horizontal="center"/>
      <protection/>
    </xf>
    <xf numFmtId="169" fontId="4" fillId="0" borderId="20" xfId="0" applyNumberFormat="1" applyFont="1" applyBorder="1" applyAlignment="1" applyProtection="1">
      <alignment horizontal="center"/>
      <protection/>
    </xf>
    <xf numFmtId="169" fontId="4" fillId="0" borderId="32" xfId="0" applyNumberFormat="1" applyFont="1" applyBorder="1" applyAlignment="1" applyProtection="1">
      <alignment horizontal="center"/>
      <protection/>
    </xf>
    <xf numFmtId="169" fontId="4" fillId="0" borderId="13" xfId="0" applyNumberFormat="1" applyFont="1" applyBorder="1" applyAlignment="1" applyProtection="1">
      <alignment horizontal="center"/>
      <protection/>
    </xf>
    <xf numFmtId="169" fontId="4" fillId="0" borderId="21" xfId="0" applyNumberFormat="1" applyFont="1" applyFill="1" applyBorder="1" applyAlignment="1" applyProtection="1">
      <alignment horizontal="center"/>
      <protection/>
    </xf>
    <xf numFmtId="167" fontId="4" fillId="0" borderId="19" xfId="0" applyNumberFormat="1" applyFont="1" applyFill="1" applyBorder="1" applyAlignment="1" applyProtection="1">
      <alignment horizontal="center"/>
      <protection/>
    </xf>
    <xf numFmtId="167" fontId="4" fillId="0" borderId="33" xfId="0" applyNumberFormat="1" applyFont="1" applyFill="1" applyBorder="1" applyAlignment="1" applyProtection="1">
      <alignment horizontal="center"/>
      <protection/>
    </xf>
    <xf numFmtId="2" fontId="4" fillId="0" borderId="20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167" fontId="8" fillId="0" borderId="13" xfId="0" applyNumberFormat="1" applyFont="1" applyFill="1" applyBorder="1" applyAlignment="1" applyProtection="1">
      <alignment horizontal="center"/>
      <protection locked="0"/>
    </xf>
    <xf numFmtId="2" fontId="8" fillId="0" borderId="12" xfId="0" applyNumberFormat="1" applyFont="1" applyFill="1" applyBorder="1" applyAlignment="1" applyProtection="1">
      <alignment horizontal="center"/>
      <protection locked="0"/>
    </xf>
    <xf numFmtId="2" fontId="8" fillId="0" borderId="25" xfId="0" applyNumberFormat="1" applyFont="1" applyFill="1" applyBorder="1" applyAlignment="1" applyProtection="1">
      <alignment horizontal="center"/>
      <protection locked="0"/>
    </xf>
    <xf numFmtId="167" fontId="8" fillId="0" borderId="28" xfId="0" applyNumberFormat="1" applyFont="1" applyFill="1" applyBorder="1" applyAlignment="1" applyProtection="1">
      <alignment horizontal="center"/>
      <protection locked="0"/>
    </xf>
    <xf numFmtId="167" fontId="4" fillId="0" borderId="27" xfId="0" applyNumberFormat="1" applyFont="1" applyFill="1" applyBorder="1" applyAlignment="1">
      <alignment horizontal="center"/>
    </xf>
    <xf numFmtId="167" fontId="4" fillId="0" borderId="24" xfId="0" applyNumberFormat="1" applyFont="1" applyFill="1" applyBorder="1" applyAlignment="1">
      <alignment horizontal="center"/>
    </xf>
    <xf numFmtId="167" fontId="4" fillId="0" borderId="32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 applyProtection="1">
      <alignment horizontal="center"/>
      <protection/>
    </xf>
    <xf numFmtId="167" fontId="4" fillId="0" borderId="11" xfId="0" applyNumberFormat="1" applyFont="1" applyFill="1" applyBorder="1" applyAlignment="1" applyProtection="1">
      <alignment horizontal="center"/>
      <protection/>
    </xf>
    <xf numFmtId="167" fontId="4" fillId="0" borderId="34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77" fontId="2" fillId="0" borderId="22" xfId="0" applyNumberFormat="1" applyFont="1" applyBorder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164" fontId="4" fillId="0" borderId="35" xfId="0" applyNumberFormat="1" applyFont="1" applyBorder="1" applyAlignment="1">
      <alignment/>
    </xf>
    <xf numFmtId="4" fontId="2" fillId="0" borderId="36" xfId="0" applyNumberFormat="1" applyFont="1" applyBorder="1" applyAlignment="1" applyProtection="1">
      <alignment horizontal="center"/>
      <protection locked="0"/>
    </xf>
    <xf numFmtId="16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 applyProtection="1">
      <alignment horizontal="center"/>
      <protection locked="0"/>
    </xf>
    <xf numFmtId="15" fontId="4" fillId="0" borderId="30" xfId="0" applyNumberFormat="1" applyFont="1" applyBorder="1" applyAlignment="1">
      <alignment/>
    </xf>
    <xf numFmtId="165" fontId="8" fillId="0" borderId="10" xfId="0" applyNumberFormat="1" applyFont="1" applyBorder="1" applyAlignment="1" applyProtection="1">
      <alignment horizontal="right"/>
      <protection locked="0"/>
    </xf>
    <xf numFmtId="165" fontId="8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65" fontId="8" fillId="0" borderId="10" xfId="0" applyNumberFormat="1" applyFont="1" applyBorder="1" applyAlignment="1" applyProtection="1">
      <alignment horizontal="right"/>
      <protection locked="0"/>
    </xf>
    <xf numFmtId="165" fontId="4" fillId="0" borderId="10" xfId="0" applyNumberFormat="1" applyFont="1" applyBorder="1" applyAlignment="1" applyProtection="1">
      <alignment horizontal="right"/>
      <protection locked="0"/>
    </xf>
    <xf numFmtId="165" fontId="8" fillId="0" borderId="24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 applyProtection="1">
      <alignment/>
      <protection locked="0"/>
    </xf>
    <xf numFmtId="164" fontId="2" fillId="0" borderId="34" xfId="0" applyNumberFormat="1" applyFont="1" applyBorder="1" applyAlignment="1" applyProtection="1">
      <alignment horizontal="center"/>
      <protection/>
    </xf>
    <xf numFmtId="165" fontId="4" fillId="0" borderId="27" xfId="0" applyNumberFormat="1" applyFont="1" applyBorder="1" applyAlignment="1" applyProtection="1">
      <alignment horizontal="right"/>
      <protection/>
    </xf>
    <xf numFmtId="164" fontId="2" fillId="0" borderId="30" xfId="0" applyNumberFormat="1" applyFont="1" applyBorder="1" applyAlignment="1" applyProtection="1">
      <alignment horizontal="center"/>
      <protection/>
    </xf>
    <xf numFmtId="165" fontId="4" fillId="0" borderId="24" xfId="0" applyNumberFormat="1" applyFont="1" applyBorder="1" applyAlignment="1" applyProtection="1">
      <alignment horizontal="right"/>
      <protection/>
    </xf>
    <xf numFmtId="164" fontId="2" fillId="0" borderId="39" xfId="0" applyNumberFormat="1" applyFont="1" applyBorder="1" applyAlignment="1" applyProtection="1">
      <alignment horizontal="center"/>
      <protection/>
    </xf>
    <xf numFmtId="165" fontId="4" fillId="0" borderId="32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6" fillId="16" borderId="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4" fillId="16" borderId="0" xfId="0" applyFont="1" applyFill="1" applyBorder="1" applyAlignment="1">
      <alignment horizontal="center"/>
    </xf>
    <xf numFmtId="173" fontId="4" fillId="16" borderId="0" xfId="0" applyNumberFormat="1" applyFont="1" applyFill="1" applyBorder="1" applyAlignment="1">
      <alignment horizontal="center"/>
    </xf>
    <xf numFmtId="0" fontId="2" fillId="16" borderId="0" xfId="0" applyFont="1" applyFill="1" applyBorder="1" applyAlignment="1">
      <alignment/>
    </xf>
    <xf numFmtId="0" fontId="10" fillId="16" borderId="0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4" fillId="16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17" fontId="2" fillId="16" borderId="0" xfId="0" applyNumberFormat="1" applyFont="1" applyFill="1" applyBorder="1" applyAlignment="1">
      <alignment/>
    </xf>
    <xf numFmtId="173" fontId="2" fillId="16" borderId="0" xfId="0" applyNumberFormat="1" applyFont="1" applyFill="1" applyBorder="1" applyAlignment="1">
      <alignment horizontal="center"/>
    </xf>
    <xf numFmtId="174" fontId="4" fillId="16" borderId="0" xfId="0" applyNumberFormat="1" applyFont="1" applyFill="1" applyBorder="1" applyAlignment="1">
      <alignment horizontal="center"/>
    </xf>
    <xf numFmtId="0" fontId="4" fillId="16" borderId="40" xfId="0" applyFont="1" applyFill="1" applyBorder="1" applyAlignment="1">
      <alignment/>
    </xf>
    <xf numFmtId="0" fontId="4" fillId="16" borderId="40" xfId="0" applyFont="1" applyFill="1" applyBorder="1" applyAlignment="1">
      <alignment horizontal="center"/>
    </xf>
    <xf numFmtId="0" fontId="4" fillId="16" borderId="31" xfId="0" applyFont="1" applyFill="1" applyBorder="1" applyAlignment="1">
      <alignment/>
    </xf>
    <xf numFmtId="0" fontId="4" fillId="16" borderId="41" xfId="0" applyFont="1" applyFill="1" applyBorder="1" applyAlignment="1">
      <alignment horizontal="center"/>
    </xf>
    <xf numFmtId="0" fontId="4" fillId="16" borderId="31" xfId="0" applyFont="1" applyFill="1" applyBorder="1" applyAlignment="1">
      <alignment horizontal="center"/>
    </xf>
    <xf numFmtId="170" fontId="4" fillId="16" borderId="42" xfId="0" applyNumberFormat="1" applyFont="1" applyFill="1" applyBorder="1" applyAlignment="1">
      <alignment horizontal="center"/>
    </xf>
    <xf numFmtId="170" fontId="4" fillId="16" borderId="0" xfId="0" applyNumberFormat="1" applyFont="1" applyFill="1" applyBorder="1" applyAlignment="1">
      <alignment horizontal="center"/>
    </xf>
    <xf numFmtId="4" fontId="4" fillId="16" borderId="40" xfId="0" applyNumberFormat="1" applyFont="1" applyFill="1" applyBorder="1" applyAlignment="1">
      <alignment horizontal="right"/>
    </xf>
    <xf numFmtId="4" fontId="4" fillId="16" borderId="43" xfId="0" applyNumberFormat="1" applyFont="1" applyFill="1" applyBorder="1" applyAlignment="1">
      <alignment/>
    </xf>
    <xf numFmtId="4" fontId="4" fillId="16" borderId="0" xfId="0" applyNumberFormat="1" applyFont="1" applyFill="1" applyBorder="1" applyAlignment="1">
      <alignment/>
    </xf>
    <xf numFmtId="4" fontId="4" fillId="16" borderId="0" xfId="0" applyNumberFormat="1" applyFont="1" applyFill="1" applyBorder="1" applyAlignment="1">
      <alignment horizontal="right"/>
    </xf>
    <xf numFmtId="0" fontId="4" fillId="16" borderId="41" xfId="0" applyFont="1" applyFill="1" applyBorder="1" applyAlignment="1">
      <alignment/>
    </xf>
    <xf numFmtId="4" fontId="4" fillId="16" borderId="41" xfId="0" applyNumberFormat="1" applyFont="1" applyFill="1" applyBorder="1" applyAlignment="1">
      <alignment horizontal="right"/>
    </xf>
    <xf numFmtId="4" fontId="4" fillId="16" borderId="44" xfId="0" applyNumberFormat="1" applyFont="1" applyFill="1" applyBorder="1" applyAlignment="1">
      <alignment horizontal="right"/>
    </xf>
    <xf numFmtId="0" fontId="11" fillId="16" borderId="0" xfId="0" applyFont="1" applyFill="1" applyBorder="1" applyAlignment="1">
      <alignment/>
    </xf>
    <xf numFmtId="0" fontId="11" fillId="16" borderId="0" xfId="0" applyFont="1" applyFill="1" applyBorder="1" applyAlignment="1">
      <alignment horizontal="left"/>
    </xf>
    <xf numFmtId="0" fontId="2" fillId="16" borderId="42" xfId="0" applyFont="1" applyFill="1" applyBorder="1" applyAlignment="1">
      <alignment/>
    </xf>
    <xf numFmtId="0" fontId="11" fillId="16" borderId="42" xfId="0" applyFont="1" applyFill="1" applyBorder="1" applyAlignment="1">
      <alignment/>
    </xf>
    <xf numFmtId="0" fontId="4" fillId="16" borderId="42" xfId="0" applyFont="1" applyFill="1" applyBorder="1" applyAlignment="1">
      <alignment/>
    </xf>
    <xf numFmtId="8" fontId="4" fillId="16" borderId="0" xfId="0" applyNumberFormat="1" applyFont="1" applyFill="1" applyBorder="1" applyAlignment="1">
      <alignment horizontal="right"/>
    </xf>
    <xf numFmtId="175" fontId="4" fillId="16" borderId="42" xfId="0" applyNumberFormat="1" applyFont="1" applyFill="1" applyBorder="1" applyAlignment="1">
      <alignment/>
    </xf>
    <xf numFmtId="167" fontId="4" fillId="16" borderId="42" xfId="0" applyNumberFormat="1" applyFont="1" applyFill="1" applyBorder="1" applyAlignment="1">
      <alignment/>
    </xf>
    <xf numFmtId="2" fontId="4" fillId="16" borderId="42" xfId="0" applyNumberFormat="1" applyFont="1" applyFill="1" applyBorder="1" applyAlignment="1">
      <alignment/>
    </xf>
    <xf numFmtId="0" fontId="0" fillId="16" borderId="42" xfId="0" applyFill="1" applyBorder="1" applyAlignment="1">
      <alignment/>
    </xf>
    <xf numFmtId="0" fontId="0" fillId="16" borderId="0" xfId="0" applyFill="1" applyBorder="1" applyAlignment="1">
      <alignment/>
    </xf>
    <xf numFmtId="167" fontId="4" fillId="16" borderId="0" xfId="0" applyNumberFormat="1" applyFont="1" applyFill="1" applyBorder="1" applyAlignment="1">
      <alignment/>
    </xf>
    <xf numFmtId="172" fontId="4" fillId="16" borderId="0" xfId="0" applyNumberFormat="1" applyFont="1" applyFill="1" applyBorder="1" applyAlignment="1">
      <alignment horizontal="left"/>
    </xf>
    <xf numFmtId="176" fontId="11" fillId="16" borderId="0" xfId="0" applyNumberFormat="1" applyFont="1" applyFill="1" applyBorder="1" applyAlignment="1">
      <alignment horizontal="right"/>
    </xf>
    <xf numFmtId="171" fontId="11" fillId="16" borderId="0" xfId="0" applyNumberFormat="1" applyFont="1" applyFill="1" applyBorder="1" applyAlignment="1">
      <alignment horizontal="right"/>
    </xf>
    <xf numFmtId="0" fontId="3" fillId="16" borderId="45" xfId="0" applyFont="1" applyFill="1" applyBorder="1" applyAlignment="1">
      <alignment horizontal="centerContinuous"/>
    </xf>
    <xf numFmtId="176" fontId="12" fillId="16" borderId="46" xfId="0" applyNumberFormat="1" applyFont="1" applyFill="1" applyBorder="1" applyAlignment="1">
      <alignment horizontal="centerContinuous"/>
    </xf>
    <xf numFmtId="171" fontId="12" fillId="16" borderId="46" xfId="0" applyNumberFormat="1" applyFont="1" applyFill="1" applyBorder="1" applyAlignment="1">
      <alignment horizontal="centerContinuous"/>
    </xf>
    <xf numFmtId="172" fontId="12" fillId="16" borderId="46" xfId="0" applyNumberFormat="1" applyFont="1" applyFill="1" applyBorder="1" applyAlignment="1">
      <alignment horizontal="centerContinuous"/>
    </xf>
    <xf numFmtId="165" fontId="12" fillId="16" borderId="46" xfId="0" applyNumberFormat="1" applyFont="1" applyFill="1" applyBorder="1" applyAlignment="1">
      <alignment horizontal="centerContinuous"/>
    </xf>
    <xf numFmtId="0" fontId="3" fillId="16" borderId="46" xfId="0" applyFont="1" applyFill="1" applyBorder="1" applyAlignment="1">
      <alignment horizontal="centerContinuous"/>
    </xf>
    <xf numFmtId="165" fontId="3" fillId="16" borderId="46" xfId="0" applyNumberFormat="1" applyFont="1" applyFill="1" applyBorder="1" applyAlignment="1">
      <alignment horizontal="centerContinuous"/>
    </xf>
    <xf numFmtId="0" fontId="12" fillId="16" borderId="43" xfId="0" applyFont="1" applyFill="1" applyBorder="1" applyAlignment="1">
      <alignment horizontal="centerContinuous"/>
    </xf>
    <xf numFmtId="0" fontId="3" fillId="16" borderId="47" xfId="0" applyFont="1" applyFill="1" applyBorder="1" applyAlignment="1">
      <alignment horizontal="centerContinuous"/>
    </xf>
    <xf numFmtId="0" fontId="3" fillId="16" borderId="48" xfId="0" applyFont="1" applyFill="1" applyBorder="1" applyAlignment="1">
      <alignment horizontal="centerContinuous"/>
    </xf>
    <xf numFmtId="0" fontId="3" fillId="16" borderId="44" xfId="0" applyFont="1" applyFill="1" applyBorder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48" xfId="0" applyBorder="1" applyAlignment="1">
      <alignment/>
    </xf>
    <xf numFmtId="0" fontId="4" fillId="0" borderId="45" xfId="0" applyFont="1" applyBorder="1" applyAlignment="1">
      <alignment horizontal="center"/>
    </xf>
    <xf numFmtId="170" fontId="4" fillId="0" borderId="46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5" xfId="0" applyFont="1" applyBorder="1" applyAlignment="1">
      <alignment/>
    </xf>
    <xf numFmtId="4" fontId="4" fillId="0" borderId="4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4" fillId="0" borderId="37" xfId="0" applyFont="1" applyBorder="1" applyAlignment="1">
      <alignment/>
    </xf>
    <xf numFmtId="4" fontId="4" fillId="0" borderId="47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4" fontId="4" fillId="0" borderId="45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0" xfId="0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2" fontId="4" fillId="0" borderId="40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8" xfId="0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47" xfId="0" applyNumberFormat="1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36" xfId="0" applyBorder="1" applyAlignment="1">
      <alignment horizontal="right"/>
    </xf>
    <xf numFmtId="0" fontId="4" fillId="0" borderId="39" xfId="0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Alignment="1">
      <alignment horizontal="left"/>
    </xf>
    <xf numFmtId="0" fontId="4" fillId="0" borderId="34" xfId="0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2" fontId="4" fillId="0" borderId="53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2" fontId="4" fillId="0" borderId="55" xfId="0" applyNumberFormat="1" applyFont="1" applyBorder="1" applyAlignment="1">
      <alignment horizontal="right"/>
    </xf>
    <xf numFmtId="2" fontId="4" fillId="0" borderId="56" xfId="0" applyNumberFormat="1" applyFont="1" applyBorder="1" applyAlignment="1">
      <alignment horizontal="right"/>
    </xf>
    <xf numFmtId="0" fontId="4" fillId="0" borderId="57" xfId="0" applyFont="1" applyBorder="1" applyAlignment="1">
      <alignment/>
    </xf>
    <xf numFmtId="2" fontId="4" fillId="0" borderId="58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8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4" fillId="0" borderId="0" xfId="0" applyNumberFormat="1" applyFont="1" applyAlignment="1">
      <alignment horizontal="left"/>
    </xf>
    <xf numFmtId="176" fontId="11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0" fontId="3" fillId="0" borderId="45" xfId="0" applyFont="1" applyBorder="1" applyAlignment="1">
      <alignment horizontal="centerContinuous"/>
    </xf>
    <xf numFmtId="176" fontId="12" fillId="0" borderId="46" xfId="0" applyNumberFormat="1" applyFont="1" applyBorder="1" applyAlignment="1">
      <alignment horizontal="centerContinuous"/>
    </xf>
    <xf numFmtId="171" fontId="12" fillId="0" borderId="46" xfId="0" applyNumberFormat="1" applyFont="1" applyBorder="1" applyAlignment="1">
      <alignment horizontal="centerContinuous"/>
    </xf>
    <xf numFmtId="172" fontId="12" fillId="0" borderId="46" xfId="0" applyNumberFormat="1" applyFont="1" applyBorder="1" applyAlignment="1">
      <alignment horizontal="centerContinuous"/>
    </xf>
    <xf numFmtId="165" fontId="12" fillId="0" borderId="46" xfId="0" applyNumberFormat="1" applyFont="1" applyBorder="1" applyAlignment="1">
      <alignment horizontal="centerContinuous"/>
    </xf>
    <xf numFmtId="0" fontId="3" fillId="0" borderId="46" xfId="0" applyFont="1" applyBorder="1" applyAlignment="1">
      <alignment horizontal="centerContinuous"/>
    </xf>
    <xf numFmtId="165" fontId="3" fillId="0" borderId="46" xfId="0" applyNumberFormat="1" applyFont="1" applyBorder="1" applyAlignment="1">
      <alignment horizontal="centerContinuous"/>
    </xf>
    <xf numFmtId="0" fontId="12" fillId="0" borderId="43" xfId="0" applyFont="1" applyBorder="1" applyAlignment="1">
      <alignment horizontal="centerContinuous"/>
    </xf>
    <xf numFmtId="0" fontId="3" fillId="0" borderId="47" xfId="0" applyFont="1" applyBorder="1" applyAlignment="1">
      <alignment horizontal="centerContinuous"/>
    </xf>
    <xf numFmtId="0" fontId="3" fillId="0" borderId="48" xfId="0" applyFont="1" applyBorder="1" applyAlignment="1">
      <alignment horizontal="centerContinuous"/>
    </xf>
    <xf numFmtId="0" fontId="3" fillId="0" borderId="44" xfId="0" applyFont="1" applyBorder="1" applyAlignment="1">
      <alignment horizontal="centerContinuous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4" fontId="2" fillId="0" borderId="49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 applyProtection="1">
      <alignment horizontal="center"/>
      <protection locked="0"/>
    </xf>
    <xf numFmtId="4" fontId="2" fillId="0" borderId="28" xfId="0" applyNumberFormat="1" applyFont="1" applyBorder="1" applyAlignment="1" applyProtection="1">
      <alignment horizontal="center"/>
      <protection locked="0"/>
    </xf>
    <xf numFmtId="4" fontId="2" fillId="0" borderId="49" xfId="0" applyNumberFormat="1" applyFont="1" applyBorder="1" applyAlignment="1" applyProtection="1">
      <alignment horizontal="center"/>
      <protection locked="0"/>
    </xf>
    <xf numFmtId="4" fontId="2" fillId="0" borderId="17" xfId="0" applyNumberFormat="1" applyFont="1" applyFill="1" applyBorder="1" applyAlignment="1" applyProtection="1">
      <alignment horizontal="center"/>
      <protection locked="0"/>
    </xf>
    <xf numFmtId="4" fontId="2" fillId="0" borderId="59" xfId="0" applyNumberFormat="1" applyFont="1" applyFill="1" applyBorder="1" applyAlignment="1" applyProtection="1">
      <alignment horizontal="center"/>
      <protection locked="0"/>
    </xf>
    <xf numFmtId="4" fontId="2" fillId="0" borderId="18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per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NTHLY%20AVERAGES\MOIC\Prices%20by%20month\2011\October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qkru_t5h\Coppe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p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pper"/>
      <sheetName val="Al. Alloy"/>
      <sheetName val="NASAAC"/>
      <sheetName val="Pr. Aluminium"/>
      <sheetName val="Zinc"/>
      <sheetName val="Lead"/>
      <sheetName val="Tin"/>
      <sheetName val="Nickel"/>
      <sheetName val="Steel Billet"/>
      <sheetName val="Cobalt"/>
      <sheetName val="Molybdenum"/>
      <sheetName val="Averages inc. Euro Eq"/>
    </sheetNames>
    <sheetDataSet>
      <sheetData sheetId="0">
        <row r="6">
          <cell r="B6">
            <v>40817</v>
          </cell>
        </row>
        <row r="9">
          <cell r="B9">
            <v>40819</v>
          </cell>
        </row>
        <row r="10">
          <cell r="B10">
            <v>40820</v>
          </cell>
        </row>
        <row r="11">
          <cell r="B11">
            <v>40821</v>
          </cell>
        </row>
        <row r="12">
          <cell r="B12">
            <v>40822</v>
          </cell>
        </row>
        <row r="13">
          <cell r="B13">
            <v>40823</v>
          </cell>
        </row>
        <row r="14">
          <cell r="B14">
            <v>40826</v>
          </cell>
        </row>
        <row r="15">
          <cell r="B15">
            <v>40827</v>
          </cell>
        </row>
        <row r="16">
          <cell r="B16">
            <v>40828</v>
          </cell>
        </row>
        <row r="17">
          <cell r="B17">
            <v>40829</v>
          </cell>
        </row>
        <row r="18">
          <cell r="B18">
            <v>40830</v>
          </cell>
        </row>
        <row r="19">
          <cell r="B19">
            <v>40833</v>
          </cell>
        </row>
        <row r="20">
          <cell r="B20">
            <v>40834</v>
          </cell>
        </row>
        <row r="21">
          <cell r="B21">
            <v>40835</v>
          </cell>
        </row>
        <row r="22">
          <cell r="B22">
            <v>40836</v>
          </cell>
        </row>
        <row r="23">
          <cell r="B23">
            <v>40837</v>
          </cell>
        </row>
        <row r="24">
          <cell r="B24">
            <v>40840</v>
          </cell>
        </row>
        <row r="25">
          <cell r="B25">
            <v>40841</v>
          </cell>
        </row>
        <row r="26">
          <cell r="B26">
            <v>40842</v>
          </cell>
        </row>
        <row r="27">
          <cell r="B27">
            <v>40843</v>
          </cell>
        </row>
        <row r="28">
          <cell r="B28">
            <v>40844</v>
          </cell>
        </row>
        <row r="29">
          <cell r="B29">
            <v>40847</v>
          </cell>
        </row>
      </sheetData>
      <sheetData sheetId="11">
        <row r="73">
          <cell r="F73">
            <v>1.5748428571428574</v>
          </cell>
        </row>
        <row r="74">
          <cell r="F74">
            <v>76.64857142857143</v>
          </cell>
        </row>
        <row r="75">
          <cell r="F75">
            <v>1.370709523809524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pp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tabSelected="1" zoomScalePageLayoutView="0" workbookViewId="0" topLeftCell="A1">
      <pane ySplit="8" topLeftCell="BM9" activePane="bottomLeft" state="frozen"/>
      <selection pane="topLeft" activeCell="C46" sqref="C46"/>
      <selection pane="bottomLeft" activeCell="A1" sqref="A1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3" width="10.7109375" style="14" customWidth="1"/>
    <col min="14" max="14" width="10.7109375" style="0" customWidth="1"/>
    <col min="15" max="15" width="12.421875" style="0" customWidth="1"/>
    <col min="16" max="16" width="11.00390625" style="14" customWidth="1"/>
    <col min="17" max="17" width="12.140625" style="14" customWidth="1"/>
    <col min="18" max="18" width="9.140625" style="14" customWidth="1"/>
    <col min="19" max="19" width="10.00390625" style="14" bestFit="1" customWidth="1"/>
    <col min="20" max="20" width="14.140625" style="0" bestFit="1" customWidth="1"/>
    <col min="21" max="21" width="10.57421875" style="14" bestFit="1" customWidth="1"/>
    <col min="22" max="22" width="9.7109375" style="0" customWidth="1"/>
    <col min="24" max="24" width="12.57421875" style="0" bestFit="1" customWidth="1"/>
    <col min="28" max="28" width="10.57421875" style="0" bestFit="1" customWidth="1"/>
    <col min="29" max="29" width="11.28125" style="0" bestFit="1" customWidth="1"/>
    <col min="30" max="30" width="14.140625" style="0" bestFit="1" customWidth="1"/>
  </cols>
  <sheetData>
    <row r="1" ht="13.5" customHeight="1">
      <c r="C1" s="13"/>
    </row>
    <row r="2" spans="16:20" ht="12.75">
      <c r="P2" s="19"/>
      <c r="Q2" s="19"/>
      <c r="R2" s="19"/>
      <c r="S2" s="19"/>
      <c r="T2" s="8"/>
    </row>
    <row r="3" spans="2:21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17"/>
      <c r="M3" s="31"/>
      <c r="N3" s="2"/>
      <c r="O3" s="2"/>
      <c r="P3" s="20"/>
      <c r="Q3" s="20"/>
      <c r="R3" s="20"/>
      <c r="S3" s="20"/>
      <c r="T3" s="9"/>
      <c r="U3" s="25"/>
    </row>
    <row r="4" spans="2:22" ht="12.75">
      <c r="B4" s="7" t="s">
        <v>27</v>
      </c>
      <c r="C4" s="15"/>
      <c r="D4" s="16"/>
      <c r="E4" s="1"/>
      <c r="F4" s="17"/>
      <c r="G4" s="17"/>
      <c r="H4" s="1"/>
      <c r="I4" s="17"/>
      <c r="J4" s="17"/>
      <c r="K4" s="1"/>
      <c r="L4" s="17"/>
      <c r="M4" s="17"/>
      <c r="N4" s="1"/>
      <c r="O4" s="1"/>
      <c r="P4" s="21"/>
      <c r="Q4" s="21"/>
      <c r="R4" s="22"/>
      <c r="S4" s="23"/>
      <c r="T4" s="11"/>
      <c r="U4" s="25"/>
      <c r="V4" s="35"/>
    </row>
    <row r="5" spans="3:22" ht="12.75">
      <c r="C5" s="16"/>
      <c r="D5" s="16"/>
      <c r="E5" s="1"/>
      <c r="F5" s="17"/>
      <c r="G5" s="17"/>
      <c r="H5" s="1"/>
      <c r="I5" s="17"/>
      <c r="J5" s="17"/>
      <c r="K5" s="1"/>
      <c r="L5" s="17"/>
      <c r="M5" s="17"/>
      <c r="N5" s="1"/>
      <c r="O5" s="1"/>
      <c r="P5" s="21"/>
      <c r="Q5" s="21"/>
      <c r="R5" s="21"/>
      <c r="S5" s="21"/>
      <c r="T5" s="6"/>
      <c r="U5" s="25"/>
      <c r="V5" s="35"/>
    </row>
    <row r="6" spans="2:22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7"/>
      <c r="M6" s="17"/>
      <c r="N6" s="1"/>
      <c r="O6" s="1"/>
      <c r="P6" s="21"/>
      <c r="Q6" s="21"/>
      <c r="R6" s="21"/>
      <c r="S6" s="21"/>
      <c r="T6" s="6"/>
      <c r="U6" s="25"/>
      <c r="V6" s="36"/>
    </row>
    <row r="7" spans="2:31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3" t="s">
        <v>23</v>
      </c>
      <c r="J7" s="294"/>
      <c r="K7" s="295"/>
      <c r="L7" s="293" t="s">
        <v>24</v>
      </c>
      <c r="M7" s="294"/>
      <c r="N7" s="295"/>
      <c r="O7" s="293" t="s">
        <v>25</v>
      </c>
      <c r="P7" s="294"/>
      <c r="Q7" s="295"/>
      <c r="R7" s="296" t="s">
        <v>3</v>
      </c>
      <c r="S7" s="297"/>
      <c r="T7" s="298"/>
      <c r="U7" s="296" t="s">
        <v>4</v>
      </c>
      <c r="V7" s="297"/>
      <c r="W7" s="298"/>
      <c r="X7" s="291" t="s">
        <v>5</v>
      </c>
      <c r="Y7" s="299" t="s">
        <v>26</v>
      </c>
      <c r="Z7" s="300"/>
      <c r="AA7" s="301"/>
      <c r="AB7" s="289" t="s">
        <v>6</v>
      </c>
      <c r="AC7" s="290"/>
      <c r="AD7" s="39" t="s">
        <v>19</v>
      </c>
      <c r="AE7" s="291" t="s">
        <v>22</v>
      </c>
    </row>
    <row r="8" spans="1:31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3" t="s">
        <v>1</v>
      </c>
      <c r="I8" s="44" t="s">
        <v>7</v>
      </c>
      <c r="J8" s="44" t="s">
        <v>8</v>
      </c>
      <c r="K8" s="45" t="s">
        <v>1</v>
      </c>
      <c r="L8" s="46" t="s">
        <v>7</v>
      </c>
      <c r="M8" s="44" t="s">
        <v>8</v>
      </c>
      <c r="N8" s="45" t="s">
        <v>1</v>
      </c>
      <c r="O8" s="46" t="s">
        <v>7</v>
      </c>
      <c r="P8" s="44" t="s">
        <v>8</v>
      </c>
      <c r="Q8" s="45" t="s">
        <v>1</v>
      </c>
      <c r="R8" s="47" t="s">
        <v>7</v>
      </c>
      <c r="S8" s="41" t="s">
        <v>8</v>
      </c>
      <c r="T8" s="42" t="s">
        <v>1</v>
      </c>
      <c r="U8" s="47" t="s">
        <v>7</v>
      </c>
      <c r="V8" s="41" t="s">
        <v>8</v>
      </c>
      <c r="W8" s="42" t="s">
        <v>1</v>
      </c>
      <c r="X8" s="292"/>
      <c r="Y8" s="48" t="s">
        <v>11</v>
      </c>
      <c r="Z8" s="93" t="s">
        <v>17</v>
      </c>
      <c r="AA8" s="49" t="s">
        <v>18</v>
      </c>
      <c r="AB8" s="44" t="s">
        <v>9</v>
      </c>
      <c r="AC8" s="44" t="s">
        <v>10</v>
      </c>
      <c r="AD8" s="50" t="s">
        <v>9</v>
      </c>
      <c r="AE8" s="292"/>
    </row>
    <row r="9" spans="2:31" ht="12.75">
      <c r="B9" s="51">
        <v>40819</v>
      </c>
      <c r="C9" s="52">
        <v>6794.5</v>
      </c>
      <c r="D9" s="53">
        <v>6795</v>
      </c>
      <c r="E9" s="54">
        <f aca="true" t="shared" si="0" ref="E9:E31">AVERAGE(C9:D9)</f>
        <v>6794.75</v>
      </c>
      <c r="F9" s="52">
        <v>6819.5</v>
      </c>
      <c r="G9" s="53">
        <v>6820</v>
      </c>
      <c r="H9" s="54">
        <f aca="true" t="shared" si="1" ref="H9:H31">AVERAGE(F9:G9)</f>
        <v>6819.75</v>
      </c>
      <c r="I9" s="52"/>
      <c r="J9" s="53"/>
      <c r="K9" s="54">
        <f aca="true" t="shared" si="2" ref="K9:K31">AVERAGE(I9:J9)</f>
      </c>
      <c r="L9" s="52"/>
      <c r="M9" s="53"/>
      <c r="N9" s="54">
        <f aca="true" t="shared" si="3" ref="N9:N31">AVERAGE(L9:M9)</f>
      </c>
      <c r="O9" s="52"/>
      <c r="P9" s="53"/>
      <c r="Q9" s="54">
        <f aca="true" t="shared" si="4" ref="Q9:Q31">AVERAGE(O9:P9)</f>
      </c>
      <c r="R9" s="53">
        <v>6870</v>
      </c>
      <c r="S9" s="53">
        <v>6880</v>
      </c>
      <c r="T9" s="54">
        <f aca="true" t="shared" si="5" ref="T9:T29">AVERAGE(R9:S9)</f>
        <v>6875</v>
      </c>
      <c r="U9" s="52">
        <v>6890</v>
      </c>
      <c r="V9" s="55">
        <v>6900</v>
      </c>
      <c r="W9" s="56">
        <f aca="true" t="shared" si="6" ref="W9:W29">AVERAGE(U9:V9)</f>
        <v>6895</v>
      </c>
      <c r="X9" s="57">
        <v>6795</v>
      </c>
      <c r="Y9" s="91">
        <v>1.5525</v>
      </c>
      <c r="Z9" s="97">
        <v>1.335</v>
      </c>
      <c r="AA9" s="92">
        <v>76.84</v>
      </c>
      <c r="AB9" s="58">
        <v>4376.81</v>
      </c>
      <c r="AC9" s="58">
        <v>4396.6</v>
      </c>
      <c r="AD9" s="59">
        <f>X9/Z9</f>
        <v>5089.89</v>
      </c>
      <c r="AE9" s="60">
        <v>1.5512</v>
      </c>
    </row>
    <row r="10" spans="2:31" ht="12.75">
      <c r="B10" s="51">
        <v>40820</v>
      </c>
      <c r="C10" s="52">
        <v>6784</v>
      </c>
      <c r="D10" s="53">
        <v>6785</v>
      </c>
      <c r="E10" s="54">
        <f t="shared" si="0"/>
        <v>6784.5</v>
      </c>
      <c r="F10" s="52">
        <v>6810</v>
      </c>
      <c r="G10" s="53">
        <v>6812</v>
      </c>
      <c r="H10" s="54">
        <f t="shared" si="1"/>
        <v>6811</v>
      </c>
      <c r="I10" s="52"/>
      <c r="J10" s="53"/>
      <c r="K10" s="54">
        <f t="shared" si="2"/>
      </c>
      <c r="L10" s="52"/>
      <c r="M10" s="53"/>
      <c r="N10" s="54">
        <f t="shared" si="3"/>
      </c>
      <c r="O10" s="52"/>
      <c r="P10" s="53"/>
      <c r="Q10" s="54">
        <f t="shared" si="4"/>
      </c>
      <c r="R10" s="53">
        <v>6860</v>
      </c>
      <c r="S10" s="53">
        <v>6870</v>
      </c>
      <c r="T10" s="54">
        <f t="shared" si="5"/>
        <v>6865</v>
      </c>
      <c r="U10" s="52">
        <v>6880</v>
      </c>
      <c r="V10" s="55">
        <v>6890</v>
      </c>
      <c r="W10" s="56">
        <f t="shared" si="6"/>
        <v>6885</v>
      </c>
      <c r="X10" s="57">
        <v>6785</v>
      </c>
      <c r="Y10" s="91">
        <v>1.5387</v>
      </c>
      <c r="Z10" s="91">
        <v>1.3177</v>
      </c>
      <c r="AA10" s="92">
        <v>76.66</v>
      </c>
      <c r="AB10" s="58">
        <v>4409.57</v>
      </c>
      <c r="AC10" s="58">
        <v>4430.86</v>
      </c>
      <c r="AD10" s="59">
        <f aca="true" t="shared" si="7" ref="AD10:AD31">X10/Z10</f>
        <v>5149.12</v>
      </c>
      <c r="AE10" s="60">
        <v>1.5374</v>
      </c>
    </row>
    <row r="11" spans="2:31" ht="12.75">
      <c r="B11" s="51">
        <v>40821</v>
      </c>
      <c r="C11" s="52">
        <v>6860</v>
      </c>
      <c r="D11" s="53">
        <v>6860.5</v>
      </c>
      <c r="E11" s="54">
        <f t="shared" si="0"/>
        <v>6860.25</v>
      </c>
      <c r="F11" s="52">
        <v>6880</v>
      </c>
      <c r="G11" s="53">
        <v>6881</v>
      </c>
      <c r="H11" s="54">
        <f t="shared" si="1"/>
        <v>6880.5</v>
      </c>
      <c r="I11" s="52"/>
      <c r="J11" s="53"/>
      <c r="K11" s="54">
        <f t="shared" si="2"/>
      </c>
      <c r="L11" s="52"/>
      <c r="M11" s="53"/>
      <c r="N11" s="54">
        <f t="shared" si="3"/>
      </c>
      <c r="O11" s="52"/>
      <c r="P11" s="53"/>
      <c r="Q11" s="54">
        <f t="shared" si="4"/>
      </c>
      <c r="R11" s="53">
        <v>6925</v>
      </c>
      <c r="S11" s="53">
        <v>6935</v>
      </c>
      <c r="T11" s="54">
        <f t="shared" si="5"/>
        <v>6930</v>
      </c>
      <c r="U11" s="52">
        <v>6930</v>
      </c>
      <c r="V11" s="55">
        <v>6940</v>
      </c>
      <c r="W11" s="56">
        <f t="shared" si="6"/>
        <v>6935</v>
      </c>
      <c r="X11" s="57">
        <v>6860.5</v>
      </c>
      <c r="Y11" s="91">
        <v>1.5447</v>
      </c>
      <c r="Z11" s="91">
        <v>1.333</v>
      </c>
      <c r="AA11" s="92">
        <v>76.66</v>
      </c>
      <c r="AB11" s="58">
        <v>4441.32</v>
      </c>
      <c r="AC11" s="58">
        <v>4458.34</v>
      </c>
      <c r="AD11" s="59">
        <f t="shared" si="7"/>
        <v>5146.66</v>
      </c>
      <c r="AE11" s="60">
        <v>1.5434</v>
      </c>
    </row>
    <row r="12" spans="2:31" ht="12.75">
      <c r="B12" s="51">
        <v>40822</v>
      </c>
      <c r="C12" s="52">
        <v>7095</v>
      </c>
      <c r="D12" s="53">
        <v>7095.5</v>
      </c>
      <c r="E12" s="54">
        <f t="shared" si="0"/>
        <v>7095.25</v>
      </c>
      <c r="F12" s="52">
        <v>7120</v>
      </c>
      <c r="G12" s="53">
        <v>7121</v>
      </c>
      <c r="H12" s="54">
        <f t="shared" si="1"/>
        <v>7120.5</v>
      </c>
      <c r="I12" s="52"/>
      <c r="J12" s="53"/>
      <c r="K12" s="54">
        <f t="shared" si="2"/>
      </c>
      <c r="L12" s="52"/>
      <c r="M12" s="53"/>
      <c r="N12" s="54">
        <f t="shared" si="3"/>
      </c>
      <c r="O12" s="52"/>
      <c r="P12" s="53"/>
      <c r="Q12" s="54">
        <f t="shared" si="4"/>
      </c>
      <c r="R12" s="53">
        <v>7150</v>
      </c>
      <c r="S12" s="53">
        <v>7160</v>
      </c>
      <c r="T12" s="54">
        <f t="shared" si="5"/>
        <v>7155</v>
      </c>
      <c r="U12" s="52">
        <v>7130</v>
      </c>
      <c r="V12" s="55">
        <v>7140</v>
      </c>
      <c r="W12" s="56">
        <f t="shared" si="6"/>
        <v>7135</v>
      </c>
      <c r="X12" s="57">
        <v>7095.5</v>
      </c>
      <c r="Y12" s="91">
        <v>1.5302</v>
      </c>
      <c r="Z12" s="91">
        <v>1.3287</v>
      </c>
      <c r="AA12" s="92">
        <v>76.68</v>
      </c>
      <c r="AB12" s="58">
        <v>4636.98</v>
      </c>
      <c r="AC12" s="58">
        <v>4657.29</v>
      </c>
      <c r="AD12" s="59">
        <f t="shared" si="7"/>
        <v>5340.18</v>
      </c>
      <c r="AE12" s="60">
        <v>1.529</v>
      </c>
    </row>
    <row r="13" spans="2:31" ht="12.75">
      <c r="B13" s="51">
        <v>40823</v>
      </c>
      <c r="C13" s="52">
        <v>7249</v>
      </c>
      <c r="D13" s="53">
        <v>7250</v>
      </c>
      <c r="E13" s="54">
        <f t="shared" si="0"/>
        <v>7249.5</v>
      </c>
      <c r="F13" s="52">
        <v>7277</v>
      </c>
      <c r="G13" s="53">
        <v>7278</v>
      </c>
      <c r="H13" s="54">
        <f t="shared" si="1"/>
        <v>7277.5</v>
      </c>
      <c r="I13" s="52"/>
      <c r="J13" s="53"/>
      <c r="K13" s="54">
        <f t="shared" si="2"/>
      </c>
      <c r="L13" s="52"/>
      <c r="M13" s="53"/>
      <c r="N13" s="54">
        <f t="shared" si="3"/>
      </c>
      <c r="O13" s="52"/>
      <c r="P13" s="53"/>
      <c r="Q13" s="54">
        <f t="shared" si="4"/>
      </c>
      <c r="R13" s="53">
        <v>7310</v>
      </c>
      <c r="S13" s="53">
        <v>7320</v>
      </c>
      <c r="T13" s="54">
        <f t="shared" si="5"/>
        <v>7315</v>
      </c>
      <c r="U13" s="52">
        <v>7300</v>
      </c>
      <c r="V13" s="55">
        <v>7310</v>
      </c>
      <c r="W13" s="56">
        <f t="shared" si="6"/>
        <v>7305</v>
      </c>
      <c r="X13" s="57">
        <v>7250</v>
      </c>
      <c r="Y13" s="91">
        <v>1.5536</v>
      </c>
      <c r="Z13" s="91">
        <v>1.3437</v>
      </c>
      <c r="AA13" s="92">
        <v>76.67</v>
      </c>
      <c r="AB13" s="58">
        <v>4666.58</v>
      </c>
      <c r="AC13" s="58">
        <v>4688.53</v>
      </c>
      <c r="AD13" s="59">
        <f t="shared" si="7"/>
        <v>5395.55</v>
      </c>
      <c r="AE13" s="60">
        <v>1.5523</v>
      </c>
    </row>
    <row r="14" spans="2:31" ht="12.75">
      <c r="B14" s="51">
        <v>40826</v>
      </c>
      <c r="C14" s="52">
        <v>7313</v>
      </c>
      <c r="D14" s="53">
        <v>7314</v>
      </c>
      <c r="E14" s="54">
        <f t="shared" si="0"/>
        <v>7313.5</v>
      </c>
      <c r="F14" s="52">
        <v>7346</v>
      </c>
      <c r="G14" s="53">
        <v>7346.5</v>
      </c>
      <c r="H14" s="54">
        <f t="shared" si="1"/>
        <v>7346.25</v>
      </c>
      <c r="I14" s="52"/>
      <c r="J14" s="53"/>
      <c r="K14" s="54">
        <f t="shared" si="2"/>
      </c>
      <c r="L14" s="52"/>
      <c r="M14" s="53"/>
      <c r="N14" s="54">
        <f t="shared" si="3"/>
      </c>
      <c r="O14" s="52"/>
      <c r="P14" s="53"/>
      <c r="Q14" s="54">
        <f t="shared" si="4"/>
      </c>
      <c r="R14" s="53">
        <v>7380</v>
      </c>
      <c r="S14" s="53">
        <v>7390</v>
      </c>
      <c r="T14" s="54">
        <f t="shared" si="5"/>
        <v>7385</v>
      </c>
      <c r="U14" s="52">
        <v>7350</v>
      </c>
      <c r="V14" s="55">
        <v>7360</v>
      </c>
      <c r="W14" s="56">
        <f t="shared" si="6"/>
        <v>7355</v>
      </c>
      <c r="X14" s="57">
        <v>7314</v>
      </c>
      <c r="Y14" s="91">
        <v>1.5646</v>
      </c>
      <c r="Z14" s="91">
        <v>1.3585</v>
      </c>
      <c r="AA14" s="92">
        <v>76.67</v>
      </c>
      <c r="AB14" s="58">
        <v>4674.68</v>
      </c>
      <c r="AC14" s="58">
        <v>4699.35</v>
      </c>
      <c r="AD14" s="59">
        <f t="shared" si="7"/>
        <v>5383.88</v>
      </c>
      <c r="AE14" s="60">
        <v>1.5633</v>
      </c>
    </row>
    <row r="15" spans="2:31" s="3" customFormat="1" ht="12.75">
      <c r="B15" s="51">
        <v>40827</v>
      </c>
      <c r="C15" s="52">
        <v>7215</v>
      </c>
      <c r="D15" s="53">
        <v>7215.5</v>
      </c>
      <c r="E15" s="54">
        <f t="shared" si="0"/>
        <v>7215.25</v>
      </c>
      <c r="F15" s="52">
        <v>7240</v>
      </c>
      <c r="G15" s="53">
        <v>7240.5</v>
      </c>
      <c r="H15" s="54">
        <f t="shared" si="1"/>
        <v>7240.25</v>
      </c>
      <c r="I15" s="52"/>
      <c r="J15" s="53"/>
      <c r="K15" s="54">
        <f t="shared" si="2"/>
      </c>
      <c r="L15" s="52"/>
      <c r="M15" s="53"/>
      <c r="N15" s="54">
        <f t="shared" si="3"/>
      </c>
      <c r="O15" s="52"/>
      <c r="P15" s="53"/>
      <c r="Q15" s="54">
        <f t="shared" si="4"/>
      </c>
      <c r="R15" s="53">
        <v>7270</v>
      </c>
      <c r="S15" s="53">
        <v>7280</v>
      </c>
      <c r="T15" s="54">
        <f t="shared" si="5"/>
        <v>7275</v>
      </c>
      <c r="U15" s="52">
        <v>7240</v>
      </c>
      <c r="V15" s="55">
        <v>7250</v>
      </c>
      <c r="W15" s="56">
        <f t="shared" si="6"/>
        <v>7245</v>
      </c>
      <c r="X15" s="57">
        <v>7215.5</v>
      </c>
      <c r="Y15" s="91">
        <v>1.5625</v>
      </c>
      <c r="Z15" s="91">
        <v>1.3589</v>
      </c>
      <c r="AA15" s="92">
        <v>76.68</v>
      </c>
      <c r="AB15" s="58">
        <v>4617.92</v>
      </c>
      <c r="AC15" s="58">
        <v>4638.08</v>
      </c>
      <c r="AD15" s="59">
        <f t="shared" si="7"/>
        <v>5309.81</v>
      </c>
      <c r="AE15" s="60">
        <v>1.5611</v>
      </c>
    </row>
    <row r="16" spans="2:31" ht="12.75">
      <c r="B16" s="51">
        <v>40828</v>
      </c>
      <c r="C16" s="52">
        <v>7415</v>
      </c>
      <c r="D16" s="53">
        <v>7419</v>
      </c>
      <c r="E16" s="54">
        <f t="shared" si="0"/>
        <v>7417</v>
      </c>
      <c r="F16" s="52">
        <v>7435</v>
      </c>
      <c r="G16" s="53">
        <v>7438</v>
      </c>
      <c r="H16" s="54">
        <f t="shared" si="1"/>
        <v>7436.5</v>
      </c>
      <c r="I16" s="52"/>
      <c r="J16" s="53"/>
      <c r="K16" s="54">
        <f t="shared" si="2"/>
      </c>
      <c r="L16" s="52"/>
      <c r="M16" s="53"/>
      <c r="N16" s="54">
        <f t="shared" si="3"/>
      </c>
      <c r="O16" s="52"/>
      <c r="P16" s="53"/>
      <c r="Q16" s="54">
        <f t="shared" si="4"/>
      </c>
      <c r="R16" s="53">
        <v>7460</v>
      </c>
      <c r="S16" s="53">
        <v>7470</v>
      </c>
      <c r="T16" s="54">
        <f t="shared" si="5"/>
        <v>7465</v>
      </c>
      <c r="U16" s="52">
        <v>7440</v>
      </c>
      <c r="V16" s="55">
        <v>7450</v>
      </c>
      <c r="W16" s="56">
        <f t="shared" si="6"/>
        <v>7445</v>
      </c>
      <c r="X16" s="57">
        <v>7419</v>
      </c>
      <c r="Y16" s="91">
        <v>1.5722</v>
      </c>
      <c r="Z16" s="91">
        <v>1.3761</v>
      </c>
      <c r="AA16" s="92">
        <v>76.82</v>
      </c>
      <c r="AB16" s="58">
        <v>4718.87</v>
      </c>
      <c r="AC16" s="58">
        <v>4735.17</v>
      </c>
      <c r="AD16" s="59">
        <f t="shared" si="7"/>
        <v>5391.32</v>
      </c>
      <c r="AE16" s="60">
        <v>1.5708</v>
      </c>
    </row>
    <row r="17" spans="2:31" ht="12.75">
      <c r="B17" s="51">
        <v>40829</v>
      </c>
      <c r="C17" s="52">
        <v>7327.5</v>
      </c>
      <c r="D17" s="53">
        <v>7328</v>
      </c>
      <c r="E17" s="54">
        <f t="shared" si="0"/>
        <v>7327.75</v>
      </c>
      <c r="F17" s="52">
        <v>7347</v>
      </c>
      <c r="G17" s="53">
        <v>7348</v>
      </c>
      <c r="H17" s="54">
        <f t="shared" si="1"/>
        <v>7347.5</v>
      </c>
      <c r="I17" s="52"/>
      <c r="J17" s="53"/>
      <c r="K17" s="54">
        <f t="shared" si="2"/>
      </c>
      <c r="L17" s="52"/>
      <c r="M17" s="53"/>
      <c r="N17" s="54">
        <f t="shared" si="3"/>
      </c>
      <c r="O17" s="52"/>
      <c r="P17" s="53"/>
      <c r="Q17" s="54">
        <f t="shared" si="4"/>
      </c>
      <c r="R17" s="53">
        <v>7370</v>
      </c>
      <c r="S17" s="53">
        <v>7380</v>
      </c>
      <c r="T17" s="54">
        <f t="shared" si="5"/>
        <v>7375</v>
      </c>
      <c r="U17" s="52">
        <v>7345</v>
      </c>
      <c r="V17" s="55">
        <v>7355</v>
      </c>
      <c r="W17" s="56">
        <f t="shared" si="6"/>
        <v>7350</v>
      </c>
      <c r="X17" s="57">
        <v>7328</v>
      </c>
      <c r="Y17" s="91">
        <v>1.5692</v>
      </c>
      <c r="Z17" s="91">
        <v>1.3735</v>
      </c>
      <c r="AA17" s="92">
        <v>76.85</v>
      </c>
      <c r="AB17" s="58">
        <v>4669.9</v>
      </c>
      <c r="AC17" s="58">
        <v>4686.82</v>
      </c>
      <c r="AD17" s="59">
        <f t="shared" si="7"/>
        <v>5335.27</v>
      </c>
      <c r="AE17" s="60">
        <v>1.5678</v>
      </c>
    </row>
    <row r="18" spans="2:31" ht="12.75">
      <c r="B18" s="51">
        <v>40830</v>
      </c>
      <c r="C18" s="52">
        <v>7500</v>
      </c>
      <c r="D18" s="53">
        <v>7500.5</v>
      </c>
      <c r="E18" s="54">
        <f t="shared" si="0"/>
        <v>7500.25</v>
      </c>
      <c r="F18" s="52">
        <v>7515</v>
      </c>
      <c r="G18" s="53">
        <v>7520</v>
      </c>
      <c r="H18" s="54">
        <f t="shared" si="1"/>
        <v>7517.5</v>
      </c>
      <c r="I18" s="52"/>
      <c r="J18" s="53"/>
      <c r="K18" s="54">
        <f t="shared" si="2"/>
      </c>
      <c r="L18" s="52"/>
      <c r="M18" s="53"/>
      <c r="N18" s="54">
        <f t="shared" si="3"/>
      </c>
      <c r="O18" s="52"/>
      <c r="P18" s="53"/>
      <c r="Q18" s="54">
        <f t="shared" si="4"/>
      </c>
      <c r="R18" s="53">
        <v>7545</v>
      </c>
      <c r="S18" s="53">
        <v>7555</v>
      </c>
      <c r="T18" s="54">
        <f t="shared" si="5"/>
        <v>7550</v>
      </c>
      <c r="U18" s="52">
        <v>7530</v>
      </c>
      <c r="V18" s="55">
        <v>7540</v>
      </c>
      <c r="W18" s="56">
        <f t="shared" si="6"/>
        <v>7535</v>
      </c>
      <c r="X18" s="57">
        <v>7500.5</v>
      </c>
      <c r="Y18" s="91">
        <v>1.5782</v>
      </c>
      <c r="Z18" s="91">
        <v>1.3796</v>
      </c>
      <c r="AA18" s="92">
        <v>77.13</v>
      </c>
      <c r="AB18" s="58">
        <v>4752.57</v>
      </c>
      <c r="AC18" s="58">
        <v>4769.15</v>
      </c>
      <c r="AD18" s="59">
        <f t="shared" si="7"/>
        <v>5436.72</v>
      </c>
      <c r="AE18" s="60">
        <v>1.5768</v>
      </c>
    </row>
    <row r="19" spans="2:31" ht="12.75">
      <c r="B19" s="51">
        <v>40833</v>
      </c>
      <c r="C19" s="52">
        <v>7565</v>
      </c>
      <c r="D19" s="53">
        <v>7566</v>
      </c>
      <c r="E19" s="54">
        <f t="shared" si="0"/>
        <v>7565.5</v>
      </c>
      <c r="F19" s="52">
        <v>7569</v>
      </c>
      <c r="G19" s="53">
        <v>7570</v>
      </c>
      <c r="H19" s="54">
        <f t="shared" si="1"/>
        <v>7569.5</v>
      </c>
      <c r="I19" s="52">
        <v>7590</v>
      </c>
      <c r="J19" s="53">
        <v>7600</v>
      </c>
      <c r="K19" s="54">
        <f t="shared" si="2"/>
        <v>7595</v>
      </c>
      <c r="L19" s="52">
        <v>7570</v>
      </c>
      <c r="M19" s="53">
        <v>7580</v>
      </c>
      <c r="N19" s="54">
        <f t="shared" si="3"/>
        <v>7575</v>
      </c>
      <c r="O19" s="52">
        <v>7530</v>
      </c>
      <c r="P19" s="53">
        <v>7540</v>
      </c>
      <c r="Q19" s="54">
        <f t="shared" si="4"/>
        <v>7535</v>
      </c>
      <c r="R19" s="53">
        <v>7590</v>
      </c>
      <c r="S19" s="53">
        <v>7600</v>
      </c>
      <c r="T19" s="54">
        <f t="shared" si="5"/>
        <v>7595</v>
      </c>
      <c r="U19" s="52">
        <v>7565</v>
      </c>
      <c r="V19" s="55">
        <v>7575</v>
      </c>
      <c r="W19" s="56">
        <f t="shared" si="6"/>
        <v>7570</v>
      </c>
      <c r="X19" s="57">
        <v>7566</v>
      </c>
      <c r="Y19" s="91">
        <v>1.5757</v>
      </c>
      <c r="Z19" s="91">
        <v>1.3781</v>
      </c>
      <c r="AA19" s="92">
        <v>77.29</v>
      </c>
      <c r="AB19" s="58">
        <v>4801.68</v>
      </c>
      <c r="AC19" s="58">
        <v>4808.79</v>
      </c>
      <c r="AD19" s="59">
        <f t="shared" si="7"/>
        <v>5490.17</v>
      </c>
      <c r="AE19" s="60">
        <v>1.5742</v>
      </c>
    </row>
    <row r="20" spans="2:31" ht="12.75">
      <c r="B20" s="51">
        <v>40834</v>
      </c>
      <c r="C20" s="52">
        <v>7270.5</v>
      </c>
      <c r="D20" s="53">
        <v>7271</v>
      </c>
      <c r="E20" s="54">
        <f t="shared" si="0"/>
        <v>7270.75</v>
      </c>
      <c r="F20" s="52">
        <v>7294</v>
      </c>
      <c r="G20" s="53">
        <v>7294.5</v>
      </c>
      <c r="H20" s="54">
        <f t="shared" si="1"/>
        <v>7294.25</v>
      </c>
      <c r="I20" s="52">
        <v>7315</v>
      </c>
      <c r="J20" s="53">
        <v>7325</v>
      </c>
      <c r="K20" s="54">
        <f t="shared" si="2"/>
        <v>7320</v>
      </c>
      <c r="L20" s="52">
        <v>7295</v>
      </c>
      <c r="M20" s="53">
        <v>7305</v>
      </c>
      <c r="N20" s="54">
        <f t="shared" si="3"/>
        <v>7300</v>
      </c>
      <c r="O20" s="52">
        <v>7260</v>
      </c>
      <c r="P20" s="53">
        <v>7270</v>
      </c>
      <c r="Q20" s="54">
        <f t="shared" si="4"/>
        <v>7265</v>
      </c>
      <c r="R20" s="53">
        <v>7315</v>
      </c>
      <c r="S20" s="53">
        <v>7325</v>
      </c>
      <c r="T20" s="54">
        <f t="shared" si="5"/>
        <v>7320</v>
      </c>
      <c r="U20" s="52">
        <v>7295</v>
      </c>
      <c r="V20" s="55">
        <v>7305</v>
      </c>
      <c r="W20" s="56">
        <f t="shared" si="6"/>
        <v>7300</v>
      </c>
      <c r="X20" s="57">
        <v>7271</v>
      </c>
      <c r="Y20" s="91">
        <v>1.5722</v>
      </c>
      <c r="Z20" s="91">
        <v>1.3671</v>
      </c>
      <c r="AA20" s="92">
        <v>76.73</v>
      </c>
      <c r="AB20" s="58">
        <v>4624.73</v>
      </c>
      <c r="AC20" s="58">
        <v>4644.11</v>
      </c>
      <c r="AD20" s="59">
        <f t="shared" si="7"/>
        <v>5318.56</v>
      </c>
      <c r="AE20" s="60">
        <v>1.5707</v>
      </c>
    </row>
    <row r="21" spans="2:31" ht="12.75">
      <c r="B21" s="51">
        <v>40835</v>
      </c>
      <c r="C21" s="52">
        <v>7305</v>
      </c>
      <c r="D21" s="53">
        <v>7305.5</v>
      </c>
      <c r="E21" s="54">
        <f t="shared" si="0"/>
        <v>7305.25</v>
      </c>
      <c r="F21" s="52">
        <v>7325</v>
      </c>
      <c r="G21" s="53">
        <v>7328</v>
      </c>
      <c r="H21" s="54">
        <f t="shared" si="1"/>
        <v>7326.5</v>
      </c>
      <c r="I21" s="52">
        <v>7345</v>
      </c>
      <c r="J21" s="53">
        <v>7355</v>
      </c>
      <c r="K21" s="54">
        <f t="shared" si="2"/>
        <v>7350</v>
      </c>
      <c r="L21" s="52">
        <v>7325</v>
      </c>
      <c r="M21" s="53">
        <v>7335</v>
      </c>
      <c r="N21" s="54">
        <f t="shared" si="3"/>
        <v>7330</v>
      </c>
      <c r="O21" s="52">
        <v>7280</v>
      </c>
      <c r="P21" s="53">
        <v>7290</v>
      </c>
      <c r="Q21" s="54">
        <f t="shared" si="4"/>
        <v>7285</v>
      </c>
      <c r="R21" s="53">
        <v>7345</v>
      </c>
      <c r="S21" s="53">
        <v>7355</v>
      </c>
      <c r="T21" s="54">
        <f t="shared" si="5"/>
        <v>7350</v>
      </c>
      <c r="U21" s="52">
        <v>7325</v>
      </c>
      <c r="V21" s="55">
        <v>7335</v>
      </c>
      <c r="W21" s="56">
        <f t="shared" si="6"/>
        <v>7330</v>
      </c>
      <c r="X21" s="57">
        <v>7305.5</v>
      </c>
      <c r="Y21" s="91">
        <v>1.5801</v>
      </c>
      <c r="Z21" s="91">
        <v>1.382</v>
      </c>
      <c r="AA21" s="92">
        <v>76.8</v>
      </c>
      <c r="AB21" s="58">
        <v>4623.44</v>
      </c>
      <c r="AC21" s="58">
        <v>4642.09</v>
      </c>
      <c r="AD21" s="59">
        <f t="shared" si="7"/>
        <v>5286.18</v>
      </c>
      <c r="AE21" s="60">
        <v>1.5786</v>
      </c>
    </row>
    <row r="22" spans="2:31" ht="12.75">
      <c r="B22" s="51">
        <v>40836</v>
      </c>
      <c r="C22" s="52">
        <v>6916</v>
      </c>
      <c r="D22" s="53">
        <v>6916.5</v>
      </c>
      <c r="E22" s="54">
        <f t="shared" si="0"/>
        <v>6916.25</v>
      </c>
      <c r="F22" s="52">
        <v>6925</v>
      </c>
      <c r="G22" s="53">
        <v>6930</v>
      </c>
      <c r="H22" s="54">
        <f t="shared" si="1"/>
        <v>6927.5</v>
      </c>
      <c r="I22" s="52">
        <v>6950</v>
      </c>
      <c r="J22" s="53">
        <v>6960</v>
      </c>
      <c r="K22" s="54">
        <f t="shared" si="2"/>
        <v>6955</v>
      </c>
      <c r="L22" s="52">
        <v>6945</v>
      </c>
      <c r="M22" s="53">
        <v>6955</v>
      </c>
      <c r="N22" s="54">
        <f t="shared" si="3"/>
        <v>6950</v>
      </c>
      <c r="O22" s="52">
        <v>6910</v>
      </c>
      <c r="P22" s="53">
        <v>6920</v>
      </c>
      <c r="Q22" s="54">
        <f t="shared" si="4"/>
        <v>6915</v>
      </c>
      <c r="R22" s="53">
        <v>6955</v>
      </c>
      <c r="S22" s="53">
        <v>6965</v>
      </c>
      <c r="T22" s="54">
        <f t="shared" si="5"/>
        <v>6960</v>
      </c>
      <c r="U22" s="52">
        <v>6945</v>
      </c>
      <c r="V22" s="55">
        <v>6955</v>
      </c>
      <c r="W22" s="56">
        <f t="shared" si="6"/>
        <v>6950</v>
      </c>
      <c r="X22" s="57">
        <v>6916.5</v>
      </c>
      <c r="Y22" s="91">
        <v>1.5792</v>
      </c>
      <c r="Z22" s="91">
        <v>1.3801</v>
      </c>
      <c r="AA22" s="92">
        <v>76.82</v>
      </c>
      <c r="AB22" s="58">
        <v>4379.75</v>
      </c>
      <c r="AC22" s="58">
        <v>4392.47</v>
      </c>
      <c r="AD22" s="59">
        <f t="shared" si="7"/>
        <v>5011.59</v>
      </c>
      <c r="AE22" s="60">
        <v>1.5777</v>
      </c>
    </row>
    <row r="23" spans="2:31" ht="12.75">
      <c r="B23" s="51">
        <v>40837</v>
      </c>
      <c r="C23" s="52">
        <v>7061.5</v>
      </c>
      <c r="D23" s="53">
        <v>7062</v>
      </c>
      <c r="E23" s="54">
        <f t="shared" si="0"/>
        <v>7061.75</v>
      </c>
      <c r="F23" s="52">
        <v>7084</v>
      </c>
      <c r="G23" s="53">
        <v>7085</v>
      </c>
      <c r="H23" s="54">
        <f t="shared" si="1"/>
        <v>7084.5</v>
      </c>
      <c r="I23" s="52">
        <v>7110</v>
      </c>
      <c r="J23" s="53">
        <v>7120</v>
      </c>
      <c r="K23" s="54">
        <f t="shared" si="2"/>
        <v>7115</v>
      </c>
      <c r="L23" s="52">
        <v>7110</v>
      </c>
      <c r="M23" s="53">
        <v>7120</v>
      </c>
      <c r="N23" s="54">
        <f t="shared" si="3"/>
        <v>7115</v>
      </c>
      <c r="O23" s="52">
        <v>7090</v>
      </c>
      <c r="P23" s="53">
        <v>7100</v>
      </c>
      <c r="Q23" s="54">
        <f t="shared" si="4"/>
        <v>7095</v>
      </c>
      <c r="R23" s="53">
        <v>7110</v>
      </c>
      <c r="S23" s="53">
        <v>7120</v>
      </c>
      <c r="T23" s="54">
        <f t="shared" si="5"/>
        <v>7115</v>
      </c>
      <c r="U23" s="52">
        <v>7110</v>
      </c>
      <c r="V23" s="55">
        <v>7120</v>
      </c>
      <c r="W23" s="56">
        <f t="shared" si="6"/>
        <v>7115</v>
      </c>
      <c r="X23" s="57">
        <v>7062</v>
      </c>
      <c r="Y23" s="91">
        <v>1.5909</v>
      </c>
      <c r="Z23" s="91">
        <v>1.381</v>
      </c>
      <c r="AA23" s="92">
        <v>76.68</v>
      </c>
      <c r="AB23" s="58">
        <v>4439</v>
      </c>
      <c r="AC23" s="58">
        <v>4457.66</v>
      </c>
      <c r="AD23" s="59">
        <f t="shared" si="7"/>
        <v>5113.69</v>
      </c>
      <c r="AE23" s="60">
        <v>1.5894</v>
      </c>
    </row>
    <row r="24" spans="2:31" ht="12.75">
      <c r="B24" s="51">
        <v>40840</v>
      </c>
      <c r="C24" s="52">
        <v>7380</v>
      </c>
      <c r="D24" s="53">
        <v>7380.5</v>
      </c>
      <c r="E24" s="54">
        <f t="shared" si="0"/>
        <v>7380.25</v>
      </c>
      <c r="F24" s="52">
        <v>7380</v>
      </c>
      <c r="G24" s="53">
        <v>7381</v>
      </c>
      <c r="H24" s="54">
        <f t="shared" si="1"/>
        <v>7380.5</v>
      </c>
      <c r="I24" s="52">
        <v>7405</v>
      </c>
      <c r="J24" s="53">
        <v>7415</v>
      </c>
      <c r="K24" s="54">
        <f t="shared" si="2"/>
        <v>7410</v>
      </c>
      <c r="L24" s="52">
        <v>7405</v>
      </c>
      <c r="M24" s="53">
        <v>7415</v>
      </c>
      <c r="N24" s="54">
        <f t="shared" si="3"/>
        <v>7410</v>
      </c>
      <c r="O24" s="52">
        <v>7395</v>
      </c>
      <c r="P24" s="53">
        <v>7405</v>
      </c>
      <c r="Q24" s="54">
        <f t="shared" si="4"/>
        <v>7400</v>
      </c>
      <c r="R24" s="53">
        <v>7405</v>
      </c>
      <c r="S24" s="53">
        <v>7415</v>
      </c>
      <c r="T24" s="54">
        <f t="shared" si="5"/>
        <v>7410</v>
      </c>
      <c r="U24" s="52">
        <v>7400</v>
      </c>
      <c r="V24" s="55">
        <v>7410</v>
      </c>
      <c r="W24" s="56">
        <f t="shared" si="6"/>
        <v>7405</v>
      </c>
      <c r="X24" s="57">
        <v>7380.5</v>
      </c>
      <c r="Y24" s="91">
        <v>1.5949</v>
      </c>
      <c r="Z24" s="91">
        <v>1.3861</v>
      </c>
      <c r="AA24" s="92">
        <v>76.1</v>
      </c>
      <c r="AB24" s="58">
        <v>4627.56</v>
      </c>
      <c r="AC24" s="58">
        <v>4632.52</v>
      </c>
      <c r="AD24" s="59">
        <f t="shared" si="7"/>
        <v>5324.65</v>
      </c>
      <c r="AE24" s="60">
        <v>1.5933</v>
      </c>
    </row>
    <row r="25" spans="2:31" ht="12.75">
      <c r="B25" s="51">
        <v>40841</v>
      </c>
      <c r="C25" s="52">
        <v>7590</v>
      </c>
      <c r="D25" s="53">
        <v>7590.5</v>
      </c>
      <c r="E25" s="54">
        <f t="shared" si="0"/>
        <v>7590.25</v>
      </c>
      <c r="F25" s="52">
        <v>7601</v>
      </c>
      <c r="G25" s="53">
        <v>7602</v>
      </c>
      <c r="H25" s="54">
        <f t="shared" si="1"/>
        <v>7601.5</v>
      </c>
      <c r="I25" s="52">
        <v>7615</v>
      </c>
      <c r="J25" s="53">
        <v>7625</v>
      </c>
      <c r="K25" s="54">
        <f t="shared" si="2"/>
        <v>7620</v>
      </c>
      <c r="L25" s="52">
        <v>7590</v>
      </c>
      <c r="M25" s="53">
        <v>7600</v>
      </c>
      <c r="N25" s="54">
        <f t="shared" si="3"/>
        <v>7595</v>
      </c>
      <c r="O25" s="52">
        <v>7565</v>
      </c>
      <c r="P25" s="53">
        <v>7575</v>
      </c>
      <c r="Q25" s="54">
        <f t="shared" si="4"/>
        <v>7570</v>
      </c>
      <c r="R25" s="53">
        <v>7610</v>
      </c>
      <c r="S25" s="53">
        <v>7620</v>
      </c>
      <c r="T25" s="54">
        <f t="shared" si="5"/>
        <v>7615</v>
      </c>
      <c r="U25" s="52">
        <v>7590</v>
      </c>
      <c r="V25" s="55">
        <v>7600</v>
      </c>
      <c r="W25" s="56">
        <f t="shared" si="6"/>
        <v>7595</v>
      </c>
      <c r="X25" s="57">
        <v>7590.5</v>
      </c>
      <c r="Y25" s="91">
        <v>1.601</v>
      </c>
      <c r="Z25" s="91">
        <v>1.3938</v>
      </c>
      <c r="AA25" s="92">
        <v>76.14</v>
      </c>
      <c r="AB25" s="58">
        <v>4741.1</v>
      </c>
      <c r="AC25" s="58">
        <v>4753.33</v>
      </c>
      <c r="AD25" s="59">
        <f t="shared" si="7"/>
        <v>5445.9</v>
      </c>
      <c r="AE25" s="60">
        <v>1.5993</v>
      </c>
    </row>
    <row r="26" spans="2:31" ht="12.75">
      <c r="B26" s="51">
        <v>40842</v>
      </c>
      <c r="C26" s="52">
        <v>7720</v>
      </c>
      <c r="D26" s="53">
        <v>7720.5</v>
      </c>
      <c r="E26" s="54">
        <f t="shared" si="0"/>
        <v>7720.25</v>
      </c>
      <c r="F26" s="52">
        <v>7734</v>
      </c>
      <c r="G26" s="53">
        <v>7735</v>
      </c>
      <c r="H26" s="54">
        <f t="shared" si="1"/>
        <v>7734.5</v>
      </c>
      <c r="I26" s="52">
        <v>7745</v>
      </c>
      <c r="J26" s="53">
        <v>7755</v>
      </c>
      <c r="K26" s="54">
        <f t="shared" si="2"/>
        <v>7750</v>
      </c>
      <c r="L26" s="52">
        <v>7725</v>
      </c>
      <c r="M26" s="53">
        <v>7735</v>
      </c>
      <c r="N26" s="54">
        <f t="shared" si="3"/>
        <v>7730</v>
      </c>
      <c r="O26" s="52">
        <v>7700</v>
      </c>
      <c r="P26" s="53">
        <v>7710</v>
      </c>
      <c r="Q26" s="54">
        <f t="shared" si="4"/>
        <v>7705</v>
      </c>
      <c r="R26" s="53">
        <v>7745</v>
      </c>
      <c r="S26" s="53">
        <v>7755</v>
      </c>
      <c r="T26" s="54">
        <f t="shared" si="5"/>
        <v>7750</v>
      </c>
      <c r="U26" s="52">
        <v>7725</v>
      </c>
      <c r="V26" s="55">
        <v>7735</v>
      </c>
      <c r="W26" s="56">
        <f t="shared" si="6"/>
        <v>7730</v>
      </c>
      <c r="X26" s="57">
        <v>7720.5</v>
      </c>
      <c r="Y26" s="91">
        <v>1.5974</v>
      </c>
      <c r="Z26" s="91">
        <v>1.3928</v>
      </c>
      <c r="AA26" s="92">
        <v>75.89</v>
      </c>
      <c r="AB26" s="58">
        <v>4833.17</v>
      </c>
      <c r="AC26" s="58">
        <v>4847.4</v>
      </c>
      <c r="AD26" s="59">
        <f t="shared" si="7"/>
        <v>5543.15</v>
      </c>
      <c r="AE26" s="60">
        <v>1.5957</v>
      </c>
    </row>
    <row r="27" spans="2:31" ht="12.75">
      <c r="B27" s="51">
        <v>40843</v>
      </c>
      <c r="C27" s="52">
        <v>8039</v>
      </c>
      <c r="D27" s="53">
        <v>8040</v>
      </c>
      <c r="E27" s="54">
        <f t="shared" si="0"/>
        <v>8039.5</v>
      </c>
      <c r="F27" s="52">
        <v>8039.5</v>
      </c>
      <c r="G27" s="53">
        <v>8040</v>
      </c>
      <c r="H27" s="54">
        <f t="shared" si="1"/>
        <v>8039.75</v>
      </c>
      <c r="I27" s="52">
        <v>8035</v>
      </c>
      <c r="J27" s="53">
        <v>8045</v>
      </c>
      <c r="K27" s="54">
        <f t="shared" si="2"/>
        <v>8040</v>
      </c>
      <c r="L27" s="52">
        <v>7995</v>
      </c>
      <c r="M27" s="53">
        <v>8005</v>
      </c>
      <c r="N27" s="54">
        <f t="shared" si="3"/>
        <v>8000</v>
      </c>
      <c r="O27" s="52">
        <v>7945</v>
      </c>
      <c r="P27" s="53">
        <v>7955</v>
      </c>
      <c r="Q27" s="54">
        <f t="shared" si="4"/>
        <v>7950</v>
      </c>
      <c r="R27" s="53">
        <v>8035</v>
      </c>
      <c r="S27" s="53">
        <v>8045</v>
      </c>
      <c r="T27" s="54">
        <f t="shared" si="5"/>
        <v>8040</v>
      </c>
      <c r="U27" s="52">
        <v>7995</v>
      </c>
      <c r="V27" s="55">
        <v>8005</v>
      </c>
      <c r="W27" s="56">
        <f t="shared" si="6"/>
        <v>8000</v>
      </c>
      <c r="X27" s="57">
        <v>8040</v>
      </c>
      <c r="Y27" s="91">
        <v>1.5998</v>
      </c>
      <c r="Z27" s="91">
        <v>1.4031</v>
      </c>
      <c r="AA27" s="92">
        <v>75.79</v>
      </c>
      <c r="AB27" s="58">
        <v>5025.63</v>
      </c>
      <c r="AC27" s="58">
        <v>5030.66</v>
      </c>
      <c r="AD27" s="59">
        <f t="shared" si="7"/>
        <v>5730.17</v>
      </c>
      <c r="AE27" s="60">
        <v>1.5982</v>
      </c>
    </row>
    <row r="28" spans="2:31" ht="12.75">
      <c r="B28" s="51">
        <v>40844</v>
      </c>
      <c r="C28" s="52">
        <v>7981</v>
      </c>
      <c r="D28" s="53">
        <v>7981.5</v>
      </c>
      <c r="E28" s="54">
        <f t="shared" si="0"/>
        <v>7981.25</v>
      </c>
      <c r="F28" s="52">
        <v>8000</v>
      </c>
      <c r="G28" s="53">
        <v>8000.5</v>
      </c>
      <c r="H28" s="54">
        <f t="shared" si="1"/>
        <v>8000.25</v>
      </c>
      <c r="I28" s="52">
        <v>7995</v>
      </c>
      <c r="J28" s="53">
        <v>8005</v>
      </c>
      <c r="K28" s="54">
        <f t="shared" si="2"/>
        <v>8000</v>
      </c>
      <c r="L28" s="52">
        <v>7950</v>
      </c>
      <c r="M28" s="53">
        <v>7960</v>
      </c>
      <c r="N28" s="54">
        <f t="shared" si="3"/>
        <v>7955</v>
      </c>
      <c r="O28" s="52">
        <v>7890</v>
      </c>
      <c r="P28" s="53">
        <v>7900</v>
      </c>
      <c r="Q28" s="54">
        <f t="shared" si="4"/>
        <v>7895</v>
      </c>
      <c r="R28" s="53">
        <v>7990</v>
      </c>
      <c r="S28" s="53">
        <v>8000</v>
      </c>
      <c r="T28" s="54">
        <f t="shared" si="5"/>
        <v>7995</v>
      </c>
      <c r="U28" s="52">
        <v>7945</v>
      </c>
      <c r="V28" s="55">
        <v>7955</v>
      </c>
      <c r="W28" s="56">
        <f t="shared" si="6"/>
        <v>7950</v>
      </c>
      <c r="X28" s="57">
        <v>7981.5</v>
      </c>
      <c r="Y28" s="91">
        <v>1.6108</v>
      </c>
      <c r="Z28" s="91">
        <v>1.4158</v>
      </c>
      <c r="AA28" s="92">
        <v>75.76</v>
      </c>
      <c r="AB28" s="58">
        <v>4954.99</v>
      </c>
      <c r="AC28" s="58">
        <v>4971.73</v>
      </c>
      <c r="AD28" s="59">
        <f t="shared" si="7"/>
        <v>5637.45</v>
      </c>
      <c r="AE28" s="60">
        <v>1.6092</v>
      </c>
    </row>
    <row r="29" spans="2:31" ht="12.75">
      <c r="B29" s="51">
        <v>40847</v>
      </c>
      <c r="C29" s="52">
        <v>7900</v>
      </c>
      <c r="D29" s="53">
        <v>7900.5</v>
      </c>
      <c r="E29" s="54">
        <f t="shared" si="0"/>
        <v>7900.25</v>
      </c>
      <c r="F29" s="52">
        <v>7920</v>
      </c>
      <c r="G29" s="53">
        <v>7922</v>
      </c>
      <c r="H29" s="54">
        <f t="shared" si="1"/>
        <v>7921</v>
      </c>
      <c r="I29" s="52">
        <v>7915</v>
      </c>
      <c r="J29" s="53">
        <v>7925</v>
      </c>
      <c r="K29" s="54">
        <f t="shared" si="2"/>
        <v>7920</v>
      </c>
      <c r="L29" s="52">
        <v>7890</v>
      </c>
      <c r="M29" s="53">
        <v>7900</v>
      </c>
      <c r="N29" s="54">
        <f t="shared" si="3"/>
        <v>7895</v>
      </c>
      <c r="O29" s="52">
        <v>7830</v>
      </c>
      <c r="P29" s="53">
        <v>7840</v>
      </c>
      <c r="Q29" s="54">
        <f t="shared" si="4"/>
        <v>7835</v>
      </c>
      <c r="R29" s="53">
        <v>7915</v>
      </c>
      <c r="S29" s="53">
        <v>7925</v>
      </c>
      <c r="T29" s="54">
        <f t="shared" si="5"/>
        <v>7920</v>
      </c>
      <c r="U29" s="52">
        <v>7890</v>
      </c>
      <c r="V29" s="55">
        <v>7900</v>
      </c>
      <c r="W29" s="56">
        <f t="shared" si="6"/>
        <v>7895</v>
      </c>
      <c r="X29" s="57">
        <v>7900.5</v>
      </c>
      <c r="Y29" s="91">
        <v>1.6033</v>
      </c>
      <c r="Z29" s="91">
        <v>1.4003</v>
      </c>
      <c r="AA29" s="92">
        <v>77.96</v>
      </c>
      <c r="AB29" s="58">
        <v>4927.65</v>
      </c>
      <c r="AC29" s="58">
        <v>4945.99</v>
      </c>
      <c r="AD29" s="59">
        <f t="shared" si="7"/>
        <v>5642.01</v>
      </c>
      <c r="AE29" s="60">
        <v>1.6017</v>
      </c>
    </row>
    <row r="30" spans="2:31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2"/>
      <c r="J30" s="53"/>
      <c r="K30" s="54">
        <f t="shared" si="2"/>
      </c>
      <c r="L30" s="52"/>
      <c r="M30" s="53"/>
      <c r="N30" s="54">
        <f t="shared" si="3"/>
      </c>
      <c r="O30" s="52"/>
      <c r="P30" s="53"/>
      <c r="Q30" s="54">
        <f t="shared" si="4"/>
      </c>
      <c r="R30" s="53"/>
      <c r="S30" s="53"/>
      <c r="T30" s="54">
        <f>AVERAGE(R30:S30)</f>
      </c>
      <c r="U30" s="52"/>
      <c r="V30" s="55"/>
      <c r="W30" s="56">
        <f>AVERAGE(U30:V30)</f>
      </c>
      <c r="X30" s="57"/>
      <c r="Y30" s="91"/>
      <c r="Z30" s="91"/>
      <c r="AA30" s="92"/>
      <c r="AB30" s="58"/>
      <c r="AC30" s="58"/>
      <c r="AD30" s="59">
        <f t="shared" si="7"/>
      </c>
      <c r="AE30" s="60"/>
    </row>
    <row r="31" spans="1:31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2"/>
      <c r="J31" s="53"/>
      <c r="K31" s="54">
        <f t="shared" si="2"/>
      </c>
      <c r="L31" s="52"/>
      <c r="M31" s="53"/>
      <c r="N31" s="54">
        <f t="shared" si="3"/>
      </c>
      <c r="O31" s="52"/>
      <c r="P31" s="53"/>
      <c r="Q31" s="54">
        <f t="shared" si="4"/>
      </c>
      <c r="R31" s="53"/>
      <c r="S31" s="53"/>
      <c r="T31" s="54">
        <f>AVERAGE(R31:S31)</f>
      </c>
      <c r="U31" s="52"/>
      <c r="V31" s="55"/>
      <c r="W31" s="56">
        <f>AVERAGE(U31:V31)</f>
      </c>
      <c r="X31" s="57"/>
      <c r="Y31" s="91"/>
      <c r="Z31" s="91"/>
      <c r="AA31" s="92"/>
      <c r="AB31" s="58"/>
      <c r="AC31" s="58"/>
      <c r="AD31" s="59">
        <f t="shared" si="7"/>
      </c>
      <c r="AE31" s="60"/>
    </row>
    <row r="32" spans="1:31" ht="13.5" thickBot="1">
      <c r="A32" s="8"/>
      <c r="B32" s="51"/>
      <c r="C32" s="52"/>
      <c r="D32" s="53"/>
      <c r="E32" s="54"/>
      <c r="F32" s="52"/>
      <c r="G32" s="53"/>
      <c r="H32" s="54"/>
      <c r="I32" s="52"/>
      <c r="J32" s="53"/>
      <c r="K32" s="54"/>
      <c r="L32" s="52"/>
      <c r="M32" s="53"/>
      <c r="N32" s="54"/>
      <c r="O32" s="52"/>
      <c r="P32" s="53"/>
      <c r="Q32" s="54"/>
      <c r="R32" s="53"/>
      <c r="S32" s="53"/>
      <c r="T32" s="61"/>
      <c r="U32" s="52"/>
      <c r="V32" s="55"/>
      <c r="W32" s="56"/>
      <c r="X32" s="62"/>
      <c r="Y32" s="94"/>
      <c r="Z32" s="94"/>
      <c r="AA32" s="96"/>
      <c r="AB32" s="58"/>
      <c r="AC32" s="58"/>
      <c r="AD32" s="63"/>
      <c r="AE32" s="64"/>
    </row>
    <row r="33" spans="2:31" s="37" customFormat="1" ht="12.75">
      <c r="B33" s="65" t="s">
        <v>12</v>
      </c>
      <c r="C33" s="66">
        <f>ROUND(AVERAGE(C9:C31),2)</f>
        <v>7346.71</v>
      </c>
      <c r="D33" s="67">
        <f>ROUND(AVERAGE(D9:D31),2)</f>
        <v>7347.5</v>
      </c>
      <c r="E33" s="68">
        <f>ROUND(AVERAGE(C33,D33),2)</f>
        <v>7347.11</v>
      </c>
      <c r="F33" s="66">
        <f>ROUND(AVERAGE(F9:F31),2)</f>
        <v>7364.81</v>
      </c>
      <c r="G33" s="67">
        <f>ROUND(AVERAGE(G9:G31),2)</f>
        <v>7366.33</v>
      </c>
      <c r="H33" s="68">
        <f>ROUND(AVERAGE(F33,G33),2)</f>
        <v>7365.57</v>
      </c>
      <c r="I33" s="66">
        <f>ROUND(AVERAGE(I9:I31),2)</f>
        <v>7547.27</v>
      </c>
      <c r="J33" s="67">
        <f>ROUND(AVERAGE(J9:J31),2)</f>
        <v>7557.27</v>
      </c>
      <c r="K33" s="68">
        <f>ROUND(AVERAGE(I33,J33),2)</f>
        <v>7552.27</v>
      </c>
      <c r="L33" s="66">
        <f>ROUND(AVERAGE(L9:L31),2)</f>
        <v>7527.27</v>
      </c>
      <c r="M33" s="67">
        <f>ROUND(AVERAGE(M9:M31),2)</f>
        <v>7537.27</v>
      </c>
      <c r="N33" s="68">
        <f>ROUND(AVERAGE(L33,M33),2)</f>
        <v>7532.27</v>
      </c>
      <c r="O33" s="66">
        <f>ROUND(AVERAGE(O9:O31),2)</f>
        <v>7490.45</v>
      </c>
      <c r="P33" s="67">
        <f>ROUND(AVERAGE(P9:P31),2)</f>
        <v>7500.45</v>
      </c>
      <c r="Q33" s="68">
        <f>ROUND(AVERAGE(O33,P33),2)</f>
        <v>7495.45</v>
      </c>
      <c r="R33" s="69">
        <f>ROUND(AVERAGE(R9:R31),2)</f>
        <v>7388.33</v>
      </c>
      <c r="S33" s="67">
        <f>ROUND(AVERAGE(S9:S31),2)</f>
        <v>7398.33</v>
      </c>
      <c r="T33" s="68">
        <f>ROUND(AVERAGE(R33,S33),2)</f>
        <v>7393.33</v>
      </c>
      <c r="U33" s="66">
        <f>ROUND(AVERAGE(U9:U31),2)</f>
        <v>7372.38</v>
      </c>
      <c r="V33" s="67">
        <f>ROUND(AVERAGE(V9:V31),2)</f>
        <v>7382.38</v>
      </c>
      <c r="W33" s="68">
        <f>ROUND(AVERAGE(U33,V33),2)</f>
        <v>7377.38</v>
      </c>
      <c r="X33" s="70">
        <f>ROUND(AVERAGE(X9:X31),2)</f>
        <v>7347.5</v>
      </c>
      <c r="Y33" s="103">
        <f>ROUND(AVERAGE(Y9:Y31),2)</f>
        <v>1.5748</v>
      </c>
      <c r="Z33" s="101">
        <f>ROUND(AVERAGE(Z9:Z31),2)</f>
        <v>1.3707</v>
      </c>
      <c r="AA33" s="95">
        <f>ROUND(AVERAGE(AA9:AA31),2)</f>
        <v>76.65</v>
      </c>
      <c r="AB33" s="71">
        <f>AVERAGE(AB9:AB31)</f>
        <v>4663.995238095238</v>
      </c>
      <c r="AC33" s="71">
        <f>AVERAGE(AC9:AC31)</f>
        <v>4680.330476190477</v>
      </c>
      <c r="AD33" s="71">
        <f>AVERAGE(AD9:AD31)</f>
        <v>5358.186666666666</v>
      </c>
      <c r="AE33" s="98">
        <f>AVERAGE(AE9:AE31)</f>
        <v>1.5733857142857144</v>
      </c>
    </row>
    <row r="34" spans="2:31" s="26" customFormat="1" ht="12.75">
      <c r="B34" s="72" t="s">
        <v>13</v>
      </c>
      <c r="C34" s="73">
        <f aca="true" t="shared" si="8" ref="C34:H34">MAX(C9:C31)</f>
        <v>8039</v>
      </c>
      <c r="D34" s="74">
        <f t="shared" si="8"/>
        <v>8040</v>
      </c>
      <c r="E34" s="75">
        <f t="shared" si="8"/>
        <v>8039.5</v>
      </c>
      <c r="F34" s="73">
        <f t="shared" si="8"/>
        <v>8039.5</v>
      </c>
      <c r="G34" s="74">
        <f t="shared" si="8"/>
        <v>8040</v>
      </c>
      <c r="H34" s="75">
        <f t="shared" si="8"/>
        <v>8039.75</v>
      </c>
      <c r="I34" s="73">
        <f aca="true" t="shared" si="9" ref="I34:Q34">MAX(I9:I31)</f>
        <v>8035</v>
      </c>
      <c r="J34" s="74">
        <f t="shared" si="9"/>
        <v>8045</v>
      </c>
      <c r="K34" s="75">
        <f t="shared" si="9"/>
        <v>8040</v>
      </c>
      <c r="L34" s="73">
        <f t="shared" si="9"/>
        <v>7995</v>
      </c>
      <c r="M34" s="74">
        <f t="shared" si="9"/>
        <v>8005</v>
      </c>
      <c r="N34" s="75">
        <f t="shared" si="9"/>
        <v>8000</v>
      </c>
      <c r="O34" s="73">
        <f t="shared" si="9"/>
        <v>7945</v>
      </c>
      <c r="P34" s="74">
        <f t="shared" si="9"/>
        <v>7955</v>
      </c>
      <c r="Q34" s="75">
        <f t="shared" si="9"/>
        <v>7950</v>
      </c>
      <c r="R34" s="76">
        <f aca="true" t="shared" si="10" ref="R34:X34">MAX(R9:R31)</f>
        <v>8035</v>
      </c>
      <c r="S34" s="74">
        <f t="shared" si="10"/>
        <v>8045</v>
      </c>
      <c r="T34" s="75">
        <f t="shared" si="10"/>
        <v>8040</v>
      </c>
      <c r="U34" s="73">
        <f t="shared" si="10"/>
        <v>7995</v>
      </c>
      <c r="V34" s="74">
        <f t="shared" si="10"/>
        <v>8005</v>
      </c>
      <c r="W34" s="75">
        <f t="shared" si="10"/>
        <v>8000</v>
      </c>
      <c r="X34" s="77">
        <f t="shared" si="10"/>
        <v>8040</v>
      </c>
      <c r="Y34" s="102">
        <f aca="true" t="shared" si="11" ref="Y34:AD34">MAX(Y9:Y31)</f>
        <v>1.6108</v>
      </c>
      <c r="Z34" s="78">
        <f t="shared" si="11"/>
        <v>1.4158</v>
      </c>
      <c r="AA34" s="79">
        <f t="shared" si="11"/>
        <v>77.96</v>
      </c>
      <c r="AB34" s="80">
        <f t="shared" si="11"/>
        <v>5025.63</v>
      </c>
      <c r="AC34" s="80">
        <f t="shared" si="11"/>
        <v>5030.66</v>
      </c>
      <c r="AD34" s="80">
        <f t="shared" si="11"/>
        <v>5730.17</v>
      </c>
      <c r="AE34" s="99">
        <f>MAX(AE9:AE31)</f>
        <v>1.6092</v>
      </c>
    </row>
    <row r="35" spans="2:31" s="26" customFormat="1" ht="13.5" thickBot="1">
      <c r="B35" s="81" t="s">
        <v>14</v>
      </c>
      <c r="C35" s="82">
        <f aca="true" t="shared" si="12" ref="C35:H35">MIN(C9:C31)</f>
        <v>6784</v>
      </c>
      <c r="D35" s="83">
        <f t="shared" si="12"/>
        <v>6785</v>
      </c>
      <c r="E35" s="84">
        <f t="shared" si="12"/>
        <v>6784.5</v>
      </c>
      <c r="F35" s="82">
        <f t="shared" si="12"/>
        <v>6810</v>
      </c>
      <c r="G35" s="83">
        <f t="shared" si="12"/>
        <v>6812</v>
      </c>
      <c r="H35" s="84">
        <f t="shared" si="12"/>
        <v>6811</v>
      </c>
      <c r="I35" s="82">
        <f aca="true" t="shared" si="13" ref="I35:Q35">MIN(I9:I31)</f>
        <v>6950</v>
      </c>
      <c r="J35" s="83">
        <f t="shared" si="13"/>
        <v>6960</v>
      </c>
      <c r="K35" s="84">
        <f t="shared" si="13"/>
        <v>6955</v>
      </c>
      <c r="L35" s="82">
        <f t="shared" si="13"/>
        <v>6945</v>
      </c>
      <c r="M35" s="83">
        <f t="shared" si="13"/>
        <v>6955</v>
      </c>
      <c r="N35" s="84">
        <f t="shared" si="13"/>
        <v>6950</v>
      </c>
      <c r="O35" s="82">
        <f t="shared" si="13"/>
        <v>6910</v>
      </c>
      <c r="P35" s="83">
        <f t="shared" si="13"/>
        <v>6920</v>
      </c>
      <c r="Q35" s="84">
        <f t="shared" si="13"/>
        <v>6915</v>
      </c>
      <c r="R35" s="85">
        <f aca="true" t="shared" si="14" ref="R35:X35">MIN(R9:R31)</f>
        <v>6860</v>
      </c>
      <c r="S35" s="83">
        <f t="shared" si="14"/>
        <v>6870</v>
      </c>
      <c r="T35" s="84">
        <f t="shared" si="14"/>
        <v>6865</v>
      </c>
      <c r="U35" s="82">
        <f t="shared" si="14"/>
        <v>6880</v>
      </c>
      <c r="V35" s="83">
        <f t="shared" si="14"/>
        <v>6890</v>
      </c>
      <c r="W35" s="84">
        <f t="shared" si="14"/>
        <v>6885</v>
      </c>
      <c r="X35" s="86">
        <f t="shared" si="14"/>
        <v>6785</v>
      </c>
      <c r="Y35" s="87">
        <f aca="true" t="shared" si="15" ref="Y35:AD35">MIN(Y9:Y31)</f>
        <v>1.5302</v>
      </c>
      <c r="Z35" s="88">
        <f t="shared" si="15"/>
        <v>1.3177</v>
      </c>
      <c r="AA35" s="89">
        <f t="shared" si="15"/>
        <v>75.76</v>
      </c>
      <c r="AB35" s="90">
        <f t="shared" si="15"/>
        <v>4376.81</v>
      </c>
      <c r="AC35" s="90">
        <f t="shared" si="15"/>
        <v>4392.47</v>
      </c>
      <c r="AD35" s="90">
        <f t="shared" si="15"/>
        <v>5011.59</v>
      </c>
      <c r="AE35" s="100">
        <f>MIN(AE9:AE31)</f>
        <v>1.529</v>
      </c>
    </row>
    <row r="37" spans="2:14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  <c r="L37" s="34"/>
      <c r="M37" s="34"/>
      <c r="N37" s="33"/>
    </row>
    <row r="38" spans="2:14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  <c r="L38" s="34"/>
      <c r="M38" s="34"/>
      <c r="N38" s="33"/>
    </row>
    <row r="43" ht="12.75">
      <c r="S43" s="14" t="s">
        <v>20</v>
      </c>
    </row>
    <row r="44" spans="10:16" ht="12.75">
      <c r="J44" s="18"/>
      <c r="K44" s="5"/>
      <c r="P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11">
    <mergeCell ref="C7:E7"/>
    <mergeCell ref="F7:H7"/>
    <mergeCell ref="I7:K7"/>
    <mergeCell ref="L7:N7"/>
    <mergeCell ref="AB7:AC7"/>
    <mergeCell ref="AE7:AE8"/>
    <mergeCell ref="O7:Q7"/>
    <mergeCell ref="R7:T7"/>
    <mergeCell ref="U7:W7"/>
    <mergeCell ref="X7:X8"/>
    <mergeCell ref="Y7:AA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pane ySplit="8" topLeftCell="BM9" activePane="bottomLeft" state="frozen"/>
      <selection pane="topLeft" activeCell="C46" sqref="C46"/>
      <selection pane="bottomLeft" activeCell="J20" sqref="J20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2" width="12.57421875" style="0" bestFit="1" customWidth="1"/>
    <col min="13" max="13" width="11.00390625" style="14" customWidth="1"/>
    <col min="14" max="14" width="12.140625" style="14" customWidth="1"/>
    <col min="15" max="15" width="9.140625" style="14" customWidth="1"/>
    <col min="16" max="16" width="10.57421875" style="14" bestFit="1" customWidth="1"/>
    <col min="17" max="17" width="14.140625" style="0" bestFit="1" customWidth="1"/>
    <col min="18" max="18" width="14.140625" style="14" bestFit="1" customWidth="1"/>
    <col min="19" max="19" width="9.7109375" style="0" customWidth="1"/>
    <col min="21" max="21" width="12.57421875" style="0" bestFit="1" customWidth="1"/>
    <col min="25" max="25" width="10.57421875" style="0" bestFit="1" customWidth="1"/>
    <col min="26" max="26" width="11.28125" style="0" bestFit="1" customWidth="1"/>
    <col min="27" max="27" width="14.140625" style="0" bestFit="1" customWidth="1"/>
  </cols>
  <sheetData>
    <row r="1" ht="13.5" customHeight="1">
      <c r="C1" s="13"/>
    </row>
    <row r="2" spans="13:17" ht="12.75">
      <c r="M2" s="19"/>
      <c r="N2" s="19"/>
      <c r="O2" s="19"/>
      <c r="P2" s="19"/>
      <c r="Q2" s="8"/>
    </row>
    <row r="3" spans="2:18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2"/>
      <c r="M3" s="20"/>
      <c r="N3" s="20"/>
      <c r="O3" s="20"/>
      <c r="P3" s="20"/>
      <c r="Q3" s="9"/>
      <c r="R3" s="25"/>
    </row>
    <row r="4" spans="2:19" ht="12.75">
      <c r="B4" s="7" t="s">
        <v>37</v>
      </c>
      <c r="C4" s="15"/>
      <c r="D4" s="16"/>
      <c r="E4" s="1"/>
      <c r="F4" s="17"/>
      <c r="G4" s="17"/>
      <c r="H4" s="1"/>
      <c r="I4" s="17"/>
      <c r="J4" s="17"/>
      <c r="K4" s="1"/>
      <c r="L4" s="1"/>
      <c r="M4" s="21"/>
      <c r="N4" s="21"/>
      <c r="O4" s="22"/>
      <c r="P4" s="23"/>
      <c r="Q4" s="11"/>
      <c r="R4" s="25"/>
      <c r="S4" s="35"/>
    </row>
    <row r="5" spans="3:19" ht="12.75">
      <c r="C5" s="16"/>
      <c r="D5" s="16"/>
      <c r="E5" s="1"/>
      <c r="F5" s="17"/>
      <c r="G5" s="17"/>
      <c r="H5" s="1"/>
      <c r="I5" s="17"/>
      <c r="J5" s="17"/>
      <c r="K5" s="1"/>
      <c r="L5" s="1"/>
      <c r="M5" s="21"/>
      <c r="N5" s="21"/>
      <c r="O5" s="21"/>
      <c r="P5" s="21"/>
      <c r="Q5" s="6"/>
      <c r="R5" s="25"/>
      <c r="S5" s="35"/>
    </row>
    <row r="6" spans="2:19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"/>
      <c r="M6" s="21"/>
      <c r="N6" s="21"/>
      <c r="O6" s="21"/>
      <c r="P6" s="21"/>
      <c r="Q6" s="6"/>
      <c r="R6" s="25"/>
      <c r="S6" s="36"/>
    </row>
    <row r="7" spans="2:19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6" t="s">
        <v>3</v>
      </c>
      <c r="J7" s="297"/>
      <c r="K7" s="298"/>
      <c r="L7" s="291" t="s">
        <v>5</v>
      </c>
      <c r="M7" s="299" t="s">
        <v>26</v>
      </c>
      <c r="N7" s="300"/>
      <c r="O7" s="301"/>
      <c r="P7" s="289" t="s">
        <v>6</v>
      </c>
      <c r="Q7" s="290"/>
      <c r="R7" s="39" t="s">
        <v>19</v>
      </c>
      <c r="S7" s="291" t="s">
        <v>22</v>
      </c>
    </row>
    <row r="8" spans="1:19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2" t="s">
        <v>1</v>
      </c>
      <c r="I8" s="47" t="s">
        <v>7</v>
      </c>
      <c r="J8" s="41" t="s">
        <v>8</v>
      </c>
      <c r="K8" s="42" t="s">
        <v>1</v>
      </c>
      <c r="L8" s="292"/>
      <c r="M8" s="48" t="s">
        <v>11</v>
      </c>
      <c r="N8" s="104" t="s">
        <v>17</v>
      </c>
      <c r="O8" s="49" t="s">
        <v>18</v>
      </c>
      <c r="P8" s="44" t="s">
        <v>9</v>
      </c>
      <c r="Q8" s="44" t="s">
        <v>10</v>
      </c>
      <c r="R8" s="50" t="s">
        <v>9</v>
      </c>
      <c r="S8" s="292"/>
    </row>
    <row r="9" spans="2:19" ht="12.75">
      <c r="B9" s="51">
        <v>40819</v>
      </c>
      <c r="C9" s="52">
        <v>32000</v>
      </c>
      <c r="D9" s="53">
        <v>33000</v>
      </c>
      <c r="E9" s="54">
        <f aca="true" t="shared" si="0" ref="E9:E31">AVERAGE(C9:D9)</f>
        <v>32500</v>
      </c>
      <c r="F9" s="52">
        <v>32000</v>
      </c>
      <c r="G9" s="53">
        <v>33000</v>
      </c>
      <c r="H9" s="54">
        <f aca="true" t="shared" si="1" ref="H9:H31">AVERAGE(F9:G9)</f>
        <v>32500</v>
      </c>
      <c r="I9" s="53">
        <v>31100</v>
      </c>
      <c r="J9" s="53">
        <v>32100</v>
      </c>
      <c r="K9" s="54">
        <f aca="true" t="shared" si="2" ref="K9:K29">AVERAGE(I9:J9)</f>
        <v>31600</v>
      </c>
      <c r="L9" s="57">
        <v>33000</v>
      </c>
      <c r="M9" s="91">
        <v>1.5525</v>
      </c>
      <c r="N9" s="97">
        <v>1.335</v>
      </c>
      <c r="O9" s="92">
        <v>76.84</v>
      </c>
      <c r="P9" s="58">
        <v>21256.04</v>
      </c>
      <c r="Q9" s="58">
        <v>21273.85</v>
      </c>
      <c r="R9" s="59">
        <f>L9/N9</f>
        <v>24719.1</v>
      </c>
      <c r="S9" s="60">
        <v>1.5512</v>
      </c>
    </row>
    <row r="10" spans="2:19" ht="12.75">
      <c r="B10" s="51">
        <v>40820</v>
      </c>
      <c r="C10" s="52">
        <v>32000</v>
      </c>
      <c r="D10" s="53">
        <v>33000</v>
      </c>
      <c r="E10" s="54">
        <f t="shared" si="0"/>
        <v>32500</v>
      </c>
      <c r="F10" s="52">
        <v>32000</v>
      </c>
      <c r="G10" s="53">
        <v>33000</v>
      </c>
      <c r="H10" s="54">
        <f t="shared" si="1"/>
        <v>32500</v>
      </c>
      <c r="I10" s="53">
        <v>31100</v>
      </c>
      <c r="J10" s="53">
        <v>32100</v>
      </c>
      <c r="K10" s="54">
        <f t="shared" si="2"/>
        <v>31600</v>
      </c>
      <c r="L10" s="57">
        <v>33000</v>
      </c>
      <c r="M10" s="91">
        <v>1.5387</v>
      </c>
      <c r="N10" s="91">
        <v>1.3177</v>
      </c>
      <c r="O10" s="92">
        <v>76.66</v>
      </c>
      <c r="P10" s="58">
        <v>21446.68</v>
      </c>
      <c r="Q10" s="58">
        <v>21464.81</v>
      </c>
      <c r="R10" s="59">
        <f aca="true" t="shared" si="3" ref="R10:R31">L10/N10</f>
        <v>25043.64</v>
      </c>
      <c r="S10" s="60">
        <v>1.5374</v>
      </c>
    </row>
    <row r="11" spans="2:19" ht="12.75">
      <c r="B11" s="51">
        <v>40821</v>
      </c>
      <c r="C11" s="52">
        <v>32000</v>
      </c>
      <c r="D11" s="53">
        <v>33000</v>
      </c>
      <c r="E11" s="54">
        <f t="shared" si="0"/>
        <v>32500</v>
      </c>
      <c r="F11" s="52">
        <v>32000</v>
      </c>
      <c r="G11" s="53">
        <v>33000</v>
      </c>
      <c r="H11" s="54">
        <f t="shared" si="1"/>
        <v>32500</v>
      </c>
      <c r="I11" s="53">
        <v>31100</v>
      </c>
      <c r="J11" s="53">
        <v>32100</v>
      </c>
      <c r="K11" s="54">
        <f t="shared" si="2"/>
        <v>31600</v>
      </c>
      <c r="L11" s="57">
        <v>33000</v>
      </c>
      <c r="M11" s="91">
        <v>1.5447</v>
      </c>
      <c r="N11" s="91">
        <v>1.333</v>
      </c>
      <c r="O11" s="92">
        <v>76.66</v>
      </c>
      <c r="P11" s="58">
        <v>21363.37</v>
      </c>
      <c r="Q11" s="58">
        <v>21381.37</v>
      </c>
      <c r="R11" s="59">
        <f t="shared" si="3"/>
        <v>24756.19</v>
      </c>
      <c r="S11" s="60">
        <v>1.5434</v>
      </c>
    </row>
    <row r="12" spans="2:19" ht="12.75">
      <c r="B12" s="51">
        <v>40822</v>
      </c>
      <c r="C12" s="52">
        <v>31000</v>
      </c>
      <c r="D12" s="53">
        <v>32000</v>
      </c>
      <c r="E12" s="54">
        <f t="shared" si="0"/>
        <v>31500</v>
      </c>
      <c r="F12" s="52">
        <v>31000</v>
      </c>
      <c r="G12" s="53">
        <v>32000</v>
      </c>
      <c r="H12" s="54">
        <f t="shared" si="1"/>
        <v>31500</v>
      </c>
      <c r="I12" s="53">
        <v>30100</v>
      </c>
      <c r="J12" s="53">
        <v>31100</v>
      </c>
      <c r="K12" s="54">
        <f t="shared" si="2"/>
        <v>30600</v>
      </c>
      <c r="L12" s="57">
        <v>32000</v>
      </c>
      <c r="M12" s="91">
        <v>1.5302</v>
      </c>
      <c r="N12" s="91">
        <v>1.3287</v>
      </c>
      <c r="O12" s="92">
        <v>76.68</v>
      </c>
      <c r="P12" s="58">
        <v>20912.3</v>
      </c>
      <c r="Q12" s="58">
        <v>20928.71</v>
      </c>
      <c r="R12" s="59">
        <f t="shared" si="3"/>
        <v>24083.69</v>
      </c>
      <c r="S12" s="60">
        <v>1.529</v>
      </c>
    </row>
    <row r="13" spans="2:19" ht="12.75">
      <c r="B13" s="51">
        <v>40823</v>
      </c>
      <c r="C13" s="52">
        <v>31000</v>
      </c>
      <c r="D13" s="53">
        <v>32000</v>
      </c>
      <c r="E13" s="54">
        <f t="shared" si="0"/>
        <v>31500</v>
      </c>
      <c r="F13" s="52">
        <v>31000</v>
      </c>
      <c r="G13" s="53">
        <v>32000</v>
      </c>
      <c r="H13" s="54">
        <f t="shared" si="1"/>
        <v>31500</v>
      </c>
      <c r="I13" s="53">
        <v>29100</v>
      </c>
      <c r="J13" s="53">
        <v>30100</v>
      </c>
      <c r="K13" s="54">
        <f t="shared" si="2"/>
        <v>29600</v>
      </c>
      <c r="L13" s="57">
        <v>32000</v>
      </c>
      <c r="M13" s="91">
        <v>1.5536</v>
      </c>
      <c r="N13" s="91">
        <v>1.3437</v>
      </c>
      <c r="O13" s="92">
        <v>76.67</v>
      </c>
      <c r="P13" s="58">
        <v>20597.32</v>
      </c>
      <c r="Q13" s="58">
        <v>20614.57</v>
      </c>
      <c r="R13" s="59">
        <f t="shared" si="3"/>
        <v>23814.84</v>
      </c>
      <c r="S13" s="60">
        <v>1.5523</v>
      </c>
    </row>
    <row r="14" spans="2:19" ht="12.75">
      <c r="B14" s="51">
        <v>40826</v>
      </c>
      <c r="C14" s="52">
        <v>30500</v>
      </c>
      <c r="D14" s="53">
        <v>32500</v>
      </c>
      <c r="E14" s="54">
        <f t="shared" si="0"/>
        <v>31500</v>
      </c>
      <c r="F14" s="52">
        <v>30500</v>
      </c>
      <c r="G14" s="53">
        <v>32500</v>
      </c>
      <c r="H14" s="54">
        <f t="shared" si="1"/>
        <v>31500</v>
      </c>
      <c r="I14" s="53">
        <v>30100</v>
      </c>
      <c r="J14" s="53">
        <v>31100</v>
      </c>
      <c r="K14" s="54">
        <f t="shared" si="2"/>
        <v>30600</v>
      </c>
      <c r="L14" s="57">
        <v>32500</v>
      </c>
      <c r="M14" s="91">
        <v>1.5646</v>
      </c>
      <c r="N14" s="91">
        <v>1.3585</v>
      </c>
      <c r="O14" s="92">
        <v>76.67</v>
      </c>
      <c r="P14" s="58">
        <v>20772.08</v>
      </c>
      <c r="Q14" s="58">
        <v>20789.36</v>
      </c>
      <c r="R14" s="59">
        <f t="shared" si="3"/>
        <v>23923.44</v>
      </c>
      <c r="S14" s="60">
        <v>1.5633</v>
      </c>
    </row>
    <row r="15" spans="2:19" s="3" customFormat="1" ht="12.75">
      <c r="B15" s="51">
        <v>40827</v>
      </c>
      <c r="C15" s="52">
        <v>30000</v>
      </c>
      <c r="D15" s="53">
        <v>32000</v>
      </c>
      <c r="E15" s="54">
        <f t="shared" si="0"/>
        <v>31000</v>
      </c>
      <c r="F15" s="52">
        <v>30000</v>
      </c>
      <c r="G15" s="53">
        <v>32000</v>
      </c>
      <c r="H15" s="54">
        <f t="shared" si="1"/>
        <v>31000</v>
      </c>
      <c r="I15" s="53">
        <v>29600</v>
      </c>
      <c r="J15" s="53">
        <v>30600</v>
      </c>
      <c r="K15" s="54">
        <f t="shared" si="2"/>
        <v>30100</v>
      </c>
      <c r="L15" s="57">
        <v>32000</v>
      </c>
      <c r="M15" s="91">
        <v>1.5625</v>
      </c>
      <c r="N15" s="91">
        <v>1.3589</v>
      </c>
      <c r="O15" s="92">
        <v>76.68</v>
      </c>
      <c r="P15" s="58">
        <v>20480</v>
      </c>
      <c r="Q15" s="58">
        <v>20498.37</v>
      </c>
      <c r="R15" s="59">
        <f t="shared" si="3"/>
        <v>23548.46</v>
      </c>
      <c r="S15" s="60">
        <v>1.5611</v>
      </c>
    </row>
    <row r="16" spans="2:19" ht="12.75">
      <c r="B16" s="51">
        <v>40828</v>
      </c>
      <c r="C16" s="52">
        <v>30000</v>
      </c>
      <c r="D16" s="53">
        <v>31500</v>
      </c>
      <c r="E16" s="54">
        <f t="shared" si="0"/>
        <v>30750</v>
      </c>
      <c r="F16" s="52">
        <v>30000</v>
      </c>
      <c r="G16" s="53">
        <v>31500</v>
      </c>
      <c r="H16" s="54">
        <f t="shared" si="1"/>
        <v>30750</v>
      </c>
      <c r="I16" s="53">
        <v>29400</v>
      </c>
      <c r="J16" s="53">
        <v>30400</v>
      </c>
      <c r="K16" s="54">
        <f t="shared" si="2"/>
        <v>29900</v>
      </c>
      <c r="L16" s="57">
        <v>31500</v>
      </c>
      <c r="M16" s="91">
        <v>1.5722</v>
      </c>
      <c r="N16" s="91">
        <v>1.3761</v>
      </c>
      <c r="O16" s="92">
        <v>76.82</v>
      </c>
      <c r="P16" s="58">
        <v>20035.62</v>
      </c>
      <c r="Q16" s="58">
        <v>20053.48</v>
      </c>
      <c r="R16" s="59">
        <f t="shared" si="3"/>
        <v>22890.78</v>
      </c>
      <c r="S16" s="60">
        <v>1.5708</v>
      </c>
    </row>
    <row r="17" spans="2:19" ht="12.75">
      <c r="B17" s="51">
        <v>40829</v>
      </c>
      <c r="C17" s="52">
        <v>29000</v>
      </c>
      <c r="D17" s="53">
        <v>31000</v>
      </c>
      <c r="E17" s="54">
        <f t="shared" si="0"/>
        <v>30000</v>
      </c>
      <c r="F17" s="52">
        <v>29000</v>
      </c>
      <c r="G17" s="53">
        <v>31000</v>
      </c>
      <c r="H17" s="54">
        <f t="shared" si="1"/>
        <v>30000</v>
      </c>
      <c r="I17" s="53">
        <v>28650</v>
      </c>
      <c r="J17" s="53">
        <v>29650</v>
      </c>
      <c r="K17" s="54">
        <f t="shared" si="2"/>
        <v>29150</v>
      </c>
      <c r="L17" s="57">
        <v>31000</v>
      </c>
      <c r="M17" s="91">
        <v>1.5692</v>
      </c>
      <c r="N17" s="91">
        <v>1.3735</v>
      </c>
      <c r="O17" s="92">
        <v>76.85</v>
      </c>
      <c r="P17" s="58">
        <v>19755.29</v>
      </c>
      <c r="Q17" s="58">
        <v>19772.93</v>
      </c>
      <c r="R17" s="59">
        <f t="shared" si="3"/>
        <v>22570.08</v>
      </c>
      <c r="S17" s="60">
        <v>1.5678</v>
      </c>
    </row>
    <row r="18" spans="2:19" ht="12.75">
      <c r="B18" s="51">
        <v>40830</v>
      </c>
      <c r="C18" s="52">
        <v>30000</v>
      </c>
      <c r="D18" s="53">
        <v>31000</v>
      </c>
      <c r="E18" s="54">
        <f t="shared" si="0"/>
        <v>30500</v>
      </c>
      <c r="F18" s="52">
        <v>30000</v>
      </c>
      <c r="G18" s="53">
        <v>31000</v>
      </c>
      <c r="H18" s="54">
        <f t="shared" si="1"/>
        <v>30500</v>
      </c>
      <c r="I18" s="53">
        <v>29100</v>
      </c>
      <c r="J18" s="53">
        <v>30100</v>
      </c>
      <c r="K18" s="54">
        <f t="shared" si="2"/>
        <v>29600</v>
      </c>
      <c r="L18" s="57">
        <v>31000</v>
      </c>
      <c r="M18" s="91">
        <v>1.5782</v>
      </c>
      <c r="N18" s="91">
        <v>1.3796</v>
      </c>
      <c r="O18" s="92">
        <v>77.13</v>
      </c>
      <c r="P18" s="58">
        <v>19642.63</v>
      </c>
      <c r="Q18" s="58">
        <v>19660.07</v>
      </c>
      <c r="R18" s="59">
        <f t="shared" si="3"/>
        <v>22470.28</v>
      </c>
      <c r="S18" s="60">
        <v>1.5768</v>
      </c>
    </row>
    <row r="19" spans="2:19" ht="12.75">
      <c r="B19" s="51">
        <v>40833</v>
      </c>
      <c r="C19" s="52">
        <v>29800</v>
      </c>
      <c r="D19" s="53">
        <v>31000</v>
      </c>
      <c r="E19" s="54">
        <f t="shared" si="0"/>
        <v>30400</v>
      </c>
      <c r="F19" s="52">
        <v>29762</v>
      </c>
      <c r="G19" s="53">
        <v>31000</v>
      </c>
      <c r="H19" s="54">
        <f t="shared" si="1"/>
        <v>30381</v>
      </c>
      <c r="I19" s="53">
        <v>29000</v>
      </c>
      <c r="J19" s="53">
        <v>30000</v>
      </c>
      <c r="K19" s="54">
        <f t="shared" si="2"/>
        <v>29500</v>
      </c>
      <c r="L19" s="57">
        <v>31000</v>
      </c>
      <c r="M19" s="91">
        <v>1.5757</v>
      </c>
      <c r="N19" s="91">
        <v>1.3781</v>
      </c>
      <c r="O19" s="92">
        <v>77.29</v>
      </c>
      <c r="P19" s="58">
        <v>19673.8</v>
      </c>
      <c r="Q19" s="58">
        <v>19692.54</v>
      </c>
      <c r="R19" s="59">
        <f t="shared" si="3"/>
        <v>22494.74</v>
      </c>
      <c r="S19" s="60">
        <v>1.5742</v>
      </c>
    </row>
    <row r="20" spans="2:19" ht="12.75">
      <c r="B20" s="51">
        <v>40834</v>
      </c>
      <c r="C20" s="52">
        <v>30000</v>
      </c>
      <c r="D20" s="53">
        <v>31000</v>
      </c>
      <c r="E20" s="54">
        <f t="shared" si="0"/>
        <v>30500</v>
      </c>
      <c r="F20" s="52">
        <v>30000</v>
      </c>
      <c r="G20" s="53">
        <v>31000</v>
      </c>
      <c r="H20" s="54">
        <f t="shared" si="1"/>
        <v>30500</v>
      </c>
      <c r="I20" s="53">
        <v>29100</v>
      </c>
      <c r="J20" s="53">
        <v>30100</v>
      </c>
      <c r="K20" s="54">
        <f t="shared" si="2"/>
        <v>29600</v>
      </c>
      <c r="L20" s="57">
        <v>31000</v>
      </c>
      <c r="M20" s="91">
        <v>1.5722</v>
      </c>
      <c r="N20" s="91">
        <v>1.3671</v>
      </c>
      <c r="O20" s="92">
        <v>76.73</v>
      </c>
      <c r="P20" s="58">
        <v>19717.59</v>
      </c>
      <c r="Q20" s="58">
        <v>19736.42</v>
      </c>
      <c r="R20" s="59">
        <f t="shared" si="3"/>
        <v>22675.74</v>
      </c>
      <c r="S20" s="60">
        <v>1.5707</v>
      </c>
    </row>
    <row r="21" spans="2:19" ht="12.75">
      <c r="B21" s="51">
        <v>40835</v>
      </c>
      <c r="C21" s="52">
        <v>30000</v>
      </c>
      <c r="D21" s="53">
        <v>31000</v>
      </c>
      <c r="E21" s="54">
        <f t="shared" si="0"/>
        <v>30500</v>
      </c>
      <c r="F21" s="52">
        <v>30000</v>
      </c>
      <c r="G21" s="53">
        <v>31000</v>
      </c>
      <c r="H21" s="54">
        <f t="shared" si="1"/>
        <v>30500</v>
      </c>
      <c r="I21" s="53">
        <v>29105</v>
      </c>
      <c r="J21" s="53">
        <v>30105</v>
      </c>
      <c r="K21" s="54">
        <f t="shared" si="2"/>
        <v>29605</v>
      </c>
      <c r="L21" s="57">
        <v>31000</v>
      </c>
      <c r="M21" s="91">
        <v>1.5801</v>
      </c>
      <c r="N21" s="91">
        <v>1.382</v>
      </c>
      <c r="O21" s="92">
        <v>76.8</v>
      </c>
      <c r="P21" s="58">
        <v>19619.01</v>
      </c>
      <c r="Q21" s="58">
        <v>19637.65</v>
      </c>
      <c r="R21" s="59">
        <f t="shared" si="3"/>
        <v>22431.26</v>
      </c>
      <c r="S21" s="60">
        <v>1.5786</v>
      </c>
    </row>
    <row r="22" spans="2:19" ht="12.75">
      <c r="B22" s="51">
        <v>40836</v>
      </c>
      <c r="C22" s="52">
        <v>30000</v>
      </c>
      <c r="D22" s="53">
        <v>31000</v>
      </c>
      <c r="E22" s="54">
        <f t="shared" si="0"/>
        <v>30500</v>
      </c>
      <c r="F22" s="52">
        <v>30000</v>
      </c>
      <c r="G22" s="53">
        <v>31000</v>
      </c>
      <c r="H22" s="54">
        <f t="shared" si="1"/>
        <v>30500</v>
      </c>
      <c r="I22" s="53">
        <v>29125</v>
      </c>
      <c r="J22" s="53">
        <v>30125</v>
      </c>
      <c r="K22" s="54">
        <f t="shared" si="2"/>
        <v>29625</v>
      </c>
      <c r="L22" s="57">
        <v>31000</v>
      </c>
      <c r="M22" s="91">
        <v>1.5792</v>
      </c>
      <c r="N22" s="91">
        <v>1.3801</v>
      </c>
      <c r="O22" s="92">
        <v>76.82</v>
      </c>
      <c r="P22" s="58">
        <v>19630.19</v>
      </c>
      <c r="Q22" s="58">
        <v>19648.86</v>
      </c>
      <c r="R22" s="59">
        <f t="shared" si="3"/>
        <v>22462.14</v>
      </c>
      <c r="S22" s="60">
        <v>1.5777</v>
      </c>
    </row>
    <row r="23" spans="2:19" ht="12.75">
      <c r="B23" s="51">
        <v>40837</v>
      </c>
      <c r="C23" s="52">
        <v>29000</v>
      </c>
      <c r="D23" s="53">
        <v>30000</v>
      </c>
      <c r="E23" s="54">
        <f t="shared" si="0"/>
        <v>29500</v>
      </c>
      <c r="F23" s="52">
        <v>29000</v>
      </c>
      <c r="G23" s="53">
        <v>30000</v>
      </c>
      <c r="H23" s="54">
        <f t="shared" si="1"/>
        <v>29500</v>
      </c>
      <c r="I23" s="53">
        <v>28125</v>
      </c>
      <c r="J23" s="53">
        <v>29125</v>
      </c>
      <c r="K23" s="54">
        <f t="shared" si="2"/>
        <v>28625</v>
      </c>
      <c r="L23" s="57">
        <v>30000</v>
      </c>
      <c r="M23" s="91">
        <v>1.5909</v>
      </c>
      <c r="N23" s="91">
        <v>1.381</v>
      </c>
      <c r="O23" s="92">
        <v>76.68</v>
      </c>
      <c r="P23" s="58">
        <v>18857.25</v>
      </c>
      <c r="Q23" s="58">
        <v>18875.05</v>
      </c>
      <c r="R23" s="59">
        <f t="shared" si="3"/>
        <v>21723.39</v>
      </c>
      <c r="S23" s="60">
        <v>1.5894</v>
      </c>
    </row>
    <row r="24" spans="2:19" ht="12.75">
      <c r="B24" s="51">
        <v>40840</v>
      </c>
      <c r="C24" s="52">
        <v>27000</v>
      </c>
      <c r="D24" s="53">
        <v>29000</v>
      </c>
      <c r="E24" s="54">
        <f t="shared" si="0"/>
        <v>28000</v>
      </c>
      <c r="F24" s="52">
        <v>27000</v>
      </c>
      <c r="G24" s="53">
        <v>29000</v>
      </c>
      <c r="H24" s="54">
        <f t="shared" si="1"/>
        <v>28000</v>
      </c>
      <c r="I24" s="53">
        <v>26630</v>
      </c>
      <c r="J24" s="53">
        <v>27630</v>
      </c>
      <c r="K24" s="54">
        <f t="shared" si="2"/>
        <v>27130</v>
      </c>
      <c r="L24" s="57">
        <v>29000</v>
      </c>
      <c r="M24" s="91">
        <v>1.5949</v>
      </c>
      <c r="N24" s="91">
        <v>1.3861</v>
      </c>
      <c r="O24" s="92">
        <v>76.1</v>
      </c>
      <c r="P24" s="58">
        <v>18182.96</v>
      </c>
      <c r="Q24" s="58">
        <v>18201.22</v>
      </c>
      <c r="R24" s="59">
        <f t="shared" si="3"/>
        <v>20922.01</v>
      </c>
      <c r="S24" s="60">
        <v>1.5933</v>
      </c>
    </row>
    <row r="25" spans="2:19" ht="12.75">
      <c r="B25" s="51">
        <v>40841</v>
      </c>
      <c r="C25" s="52">
        <v>29000</v>
      </c>
      <c r="D25" s="53">
        <v>31000</v>
      </c>
      <c r="E25" s="54">
        <f t="shared" si="0"/>
        <v>30000</v>
      </c>
      <c r="F25" s="52">
        <v>29000</v>
      </c>
      <c r="G25" s="53">
        <v>31000</v>
      </c>
      <c r="H25" s="54">
        <f t="shared" si="1"/>
        <v>30000</v>
      </c>
      <c r="I25" s="53">
        <v>28630</v>
      </c>
      <c r="J25" s="53">
        <v>29630</v>
      </c>
      <c r="K25" s="54">
        <f t="shared" si="2"/>
        <v>29130</v>
      </c>
      <c r="L25" s="57">
        <v>31000</v>
      </c>
      <c r="M25" s="91">
        <v>1.601</v>
      </c>
      <c r="N25" s="91">
        <v>1.3938</v>
      </c>
      <c r="O25" s="92">
        <v>76.14</v>
      </c>
      <c r="P25" s="58">
        <v>19362.9</v>
      </c>
      <c r="Q25" s="58">
        <v>19383.48</v>
      </c>
      <c r="R25" s="59">
        <f t="shared" si="3"/>
        <v>22241.35</v>
      </c>
      <c r="S25" s="60">
        <v>1.5993</v>
      </c>
    </row>
    <row r="26" spans="2:19" ht="12.75">
      <c r="B26" s="51">
        <v>40842</v>
      </c>
      <c r="C26" s="52">
        <v>29000</v>
      </c>
      <c r="D26" s="53">
        <v>31000</v>
      </c>
      <c r="E26" s="54">
        <f t="shared" si="0"/>
        <v>30000</v>
      </c>
      <c r="F26" s="52">
        <v>29000</v>
      </c>
      <c r="G26" s="53">
        <v>31000</v>
      </c>
      <c r="H26" s="54">
        <f t="shared" si="1"/>
        <v>30000</v>
      </c>
      <c r="I26" s="53">
        <v>28635</v>
      </c>
      <c r="J26" s="53">
        <v>29635</v>
      </c>
      <c r="K26" s="54">
        <f t="shared" si="2"/>
        <v>29135</v>
      </c>
      <c r="L26" s="57">
        <v>31000</v>
      </c>
      <c r="M26" s="91">
        <v>1.5974</v>
      </c>
      <c r="N26" s="91">
        <v>1.3928</v>
      </c>
      <c r="O26" s="92">
        <v>75.89</v>
      </c>
      <c r="P26" s="58">
        <v>19406.54</v>
      </c>
      <c r="Q26" s="58">
        <v>19427.21</v>
      </c>
      <c r="R26" s="59">
        <f t="shared" si="3"/>
        <v>22257.32</v>
      </c>
      <c r="S26" s="60">
        <v>1.5957</v>
      </c>
    </row>
    <row r="27" spans="2:19" ht="12.75">
      <c r="B27" s="51">
        <v>40843</v>
      </c>
      <c r="C27" s="52">
        <v>30000</v>
      </c>
      <c r="D27" s="53">
        <v>31000</v>
      </c>
      <c r="E27" s="54">
        <f t="shared" si="0"/>
        <v>30500</v>
      </c>
      <c r="F27" s="52">
        <v>30000</v>
      </c>
      <c r="G27" s="53">
        <v>31000</v>
      </c>
      <c r="H27" s="54">
        <f t="shared" si="1"/>
        <v>30500</v>
      </c>
      <c r="I27" s="53">
        <v>29135</v>
      </c>
      <c r="J27" s="53">
        <v>30135</v>
      </c>
      <c r="K27" s="54">
        <f t="shared" si="2"/>
        <v>29635</v>
      </c>
      <c r="L27" s="57">
        <v>31000</v>
      </c>
      <c r="M27" s="91">
        <v>1.5998</v>
      </c>
      <c r="N27" s="91">
        <v>1.4031</v>
      </c>
      <c r="O27" s="92">
        <v>75.79</v>
      </c>
      <c r="P27" s="58">
        <v>19377.42</v>
      </c>
      <c r="Q27" s="58">
        <v>19396.82</v>
      </c>
      <c r="R27" s="59">
        <f t="shared" si="3"/>
        <v>22093.93</v>
      </c>
      <c r="S27" s="60">
        <v>1.5982</v>
      </c>
    </row>
    <row r="28" spans="2:19" ht="12.75">
      <c r="B28" s="51">
        <v>40844</v>
      </c>
      <c r="C28" s="52">
        <v>29500</v>
      </c>
      <c r="D28" s="53">
        <v>30000</v>
      </c>
      <c r="E28" s="54">
        <f t="shared" si="0"/>
        <v>29750</v>
      </c>
      <c r="F28" s="52">
        <v>29500</v>
      </c>
      <c r="G28" s="53">
        <v>30000</v>
      </c>
      <c r="H28" s="54">
        <f t="shared" si="1"/>
        <v>29750</v>
      </c>
      <c r="I28" s="53">
        <v>28385</v>
      </c>
      <c r="J28" s="53">
        <v>29385</v>
      </c>
      <c r="K28" s="54">
        <f t="shared" si="2"/>
        <v>28885</v>
      </c>
      <c r="L28" s="57">
        <v>30000</v>
      </c>
      <c r="M28" s="91">
        <v>1.6108</v>
      </c>
      <c r="N28" s="91">
        <v>1.4158</v>
      </c>
      <c r="O28" s="92">
        <v>75.76</v>
      </c>
      <c r="P28" s="58">
        <v>18624.29</v>
      </c>
      <c r="Q28" s="58">
        <v>18642.8</v>
      </c>
      <c r="R28" s="59">
        <f t="shared" si="3"/>
        <v>21189.43</v>
      </c>
      <c r="S28" s="60">
        <v>1.6092</v>
      </c>
    </row>
    <row r="29" spans="2:19" ht="12.75">
      <c r="B29" s="51">
        <v>40847</v>
      </c>
      <c r="C29" s="52">
        <v>28000</v>
      </c>
      <c r="D29" s="53">
        <v>29000</v>
      </c>
      <c r="E29" s="54">
        <f t="shared" si="0"/>
        <v>28500</v>
      </c>
      <c r="F29" s="52">
        <v>28000</v>
      </c>
      <c r="G29" s="53">
        <v>29000</v>
      </c>
      <c r="H29" s="54">
        <f t="shared" si="1"/>
        <v>28500</v>
      </c>
      <c r="I29" s="53">
        <v>27140</v>
      </c>
      <c r="J29" s="53">
        <v>28140</v>
      </c>
      <c r="K29" s="54">
        <f t="shared" si="2"/>
        <v>27640</v>
      </c>
      <c r="L29" s="57">
        <v>29000</v>
      </c>
      <c r="M29" s="91">
        <v>1.6033</v>
      </c>
      <c r="N29" s="91">
        <v>1.4003</v>
      </c>
      <c r="O29" s="92">
        <v>77.96</v>
      </c>
      <c r="P29" s="58">
        <v>18087.69</v>
      </c>
      <c r="Q29" s="58">
        <v>18105.76</v>
      </c>
      <c r="R29" s="59">
        <f t="shared" si="3"/>
        <v>20709.85</v>
      </c>
      <c r="S29" s="60">
        <v>1.6017</v>
      </c>
    </row>
    <row r="30" spans="2:19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3"/>
      <c r="J30" s="53"/>
      <c r="K30" s="54">
        <f>AVERAGE(I30:J30)</f>
      </c>
      <c r="L30" s="57"/>
      <c r="M30" s="91"/>
      <c r="N30" s="91"/>
      <c r="O30" s="105"/>
      <c r="P30" s="106"/>
      <c r="Q30" s="58"/>
      <c r="R30" s="59">
        <f t="shared" si="3"/>
      </c>
      <c r="S30" s="60"/>
    </row>
    <row r="31" spans="1:19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3"/>
      <c r="J31" s="53"/>
      <c r="K31" s="54">
        <f>AVERAGE(I31:J31)</f>
      </c>
      <c r="L31" s="57"/>
      <c r="M31" s="91"/>
      <c r="N31" s="91"/>
      <c r="O31" s="92"/>
      <c r="P31" s="58"/>
      <c r="Q31" s="58"/>
      <c r="R31" s="59">
        <f t="shared" si="3"/>
      </c>
      <c r="S31" s="60"/>
    </row>
    <row r="32" spans="1:19" ht="13.5" thickBot="1">
      <c r="A32" s="8"/>
      <c r="B32" s="51"/>
      <c r="C32" s="52"/>
      <c r="D32" s="53"/>
      <c r="E32" s="54"/>
      <c r="F32" s="52"/>
      <c r="G32" s="53"/>
      <c r="H32" s="54"/>
      <c r="I32" s="53"/>
      <c r="J32" s="53"/>
      <c r="K32" s="61"/>
      <c r="L32" s="62"/>
      <c r="M32" s="94"/>
      <c r="N32" s="94"/>
      <c r="O32" s="96"/>
      <c r="P32" s="58"/>
      <c r="Q32" s="58"/>
      <c r="R32" s="63"/>
      <c r="S32" s="64"/>
    </row>
    <row r="33" spans="2:19" s="37" customFormat="1" ht="12.75">
      <c r="B33" s="65" t="s">
        <v>12</v>
      </c>
      <c r="C33" s="66">
        <f>ROUND(AVERAGE(C9:C31),2)</f>
        <v>29942.86</v>
      </c>
      <c r="D33" s="67">
        <f>ROUND(AVERAGE(D9:D31),2)</f>
        <v>31238.1</v>
      </c>
      <c r="E33" s="68">
        <f>ROUND(AVERAGE(C33,D33),2)</f>
        <v>30590.48</v>
      </c>
      <c r="F33" s="66">
        <f>ROUND(AVERAGE(F9:F31),2)</f>
        <v>29941.05</v>
      </c>
      <c r="G33" s="67">
        <f>ROUND(AVERAGE(G9:G31),2)</f>
        <v>31238.1</v>
      </c>
      <c r="H33" s="68">
        <f>ROUND(AVERAGE(F33,G33),2)</f>
        <v>30589.58</v>
      </c>
      <c r="I33" s="69">
        <f>ROUND(AVERAGE(I9:I31),2)</f>
        <v>29160</v>
      </c>
      <c r="J33" s="67">
        <f>ROUND(AVERAGE(J9:J31),2)</f>
        <v>30160</v>
      </c>
      <c r="K33" s="68">
        <f>ROUND(AVERAGE(I33,J33),2)</f>
        <v>29660</v>
      </c>
      <c r="L33" s="70">
        <f>ROUND(AVERAGE(L9:L31),2)</f>
        <v>31238.1</v>
      </c>
      <c r="M33" s="103">
        <f>ROUND(AVERAGE(M9:M31),2)</f>
        <v>1.5748</v>
      </c>
      <c r="N33" s="101">
        <f>ROUND(AVERAGE(N9:N31),2)</f>
        <v>1.3707</v>
      </c>
      <c r="O33" s="95">
        <f>ROUND(AVERAGE(O9:O31),2)</f>
        <v>76.65</v>
      </c>
      <c r="P33" s="71">
        <f>AVERAGE(P9:P31)</f>
        <v>19847.665238095236</v>
      </c>
      <c r="Q33" s="71">
        <f>AVERAGE(Q9:Q31)</f>
        <v>19865.968095238095</v>
      </c>
      <c r="R33" s="71">
        <f>AVERAGE(R9:R31)</f>
        <v>22810.555238095236</v>
      </c>
      <c r="S33" s="98">
        <f>AVERAGE(S9:S31)</f>
        <v>1.5733857142857144</v>
      </c>
    </row>
    <row r="34" spans="2:19" s="26" customFormat="1" ht="12.75">
      <c r="B34" s="72" t="s">
        <v>13</v>
      </c>
      <c r="C34" s="73">
        <f aca="true" t="shared" si="4" ref="C34:H34">MAX(C9:C31)</f>
        <v>32000</v>
      </c>
      <c r="D34" s="74">
        <f t="shared" si="4"/>
        <v>33000</v>
      </c>
      <c r="E34" s="75">
        <f t="shared" si="4"/>
        <v>32500</v>
      </c>
      <c r="F34" s="73">
        <f t="shared" si="4"/>
        <v>32000</v>
      </c>
      <c r="G34" s="74">
        <f t="shared" si="4"/>
        <v>33000</v>
      </c>
      <c r="H34" s="75">
        <f t="shared" si="4"/>
        <v>32500</v>
      </c>
      <c r="I34" s="76">
        <f>MAX(I9:I31)</f>
        <v>31100</v>
      </c>
      <c r="J34" s="74">
        <f>MAX(J9:J31)</f>
        <v>32100</v>
      </c>
      <c r="K34" s="75">
        <f>MAX(K9:K31)</f>
        <v>31600</v>
      </c>
      <c r="L34" s="77">
        <f>MAX(L9:L31)</f>
        <v>33000</v>
      </c>
      <c r="M34" s="102">
        <f aca="true" t="shared" si="5" ref="M34:R34">MAX(M9:M31)</f>
        <v>1.6108</v>
      </c>
      <c r="N34" s="78">
        <f t="shared" si="5"/>
        <v>1.4158</v>
      </c>
      <c r="O34" s="79">
        <f t="shared" si="5"/>
        <v>77.96</v>
      </c>
      <c r="P34" s="80">
        <f t="shared" si="5"/>
        <v>21446.68</v>
      </c>
      <c r="Q34" s="80">
        <f t="shared" si="5"/>
        <v>21464.81</v>
      </c>
      <c r="R34" s="80">
        <f t="shared" si="5"/>
        <v>25043.64</v>
      </c>
      <c r="S34" s="99">
        <f>MAX(S9:S31)</f>
        <v>1.6092</v>
      </c>
    </row>
    <row r="35" spans="2:19" s="26" customFormat="1" ht="13.5" thickBot="1">
      <c r="B35" s="81" t="s">
        <v>14</v>
      </c>
      <c r="C35" s="82">
        <f aca="true" t="shared" si="6" ref="C35:H35">MIN(C9:C31)</f>
        <v>27000</v>
      </c>
      <c r="D35" s="83">
        <f t="shared" si="6"/>
        <v>29000</v>
      </c>
      <c r="E35" s="84">
        <f t="shared" si="6"/>
        <v>28000</v>
      </c>
      <c r="F35" s="82">
        <f t="shared" si="6"/>
        <v>27000</v>
      </c>
      <c r="G35" s="83">
        <f t="shared" si="6"/>
        <v>29000</v>
      </c>
      <c r="H35" s="84">
        <f t="shared" si="6"/>
        <v>28000</v>
      </c>
      <c r="I35" s="85">
        <f>MIN(I9:I31)</f>
        <v>26630</v>
      </c>
      <c r="J35" s="83">
        <f>MIN(J9:J31)</f>
        <v>27630</v>
      </c>
      <c r="K35" s="84">
        <f>MIN(K9:K31)</f>
        <v>27130</v>
      </c>
      <c r="L35" s="86">
        <f>MIN(L9:L31)</f>
        <v>29000</v>
      </c>
      <c r="M35" s="87">
        <f aca="true" t="shared" si="7" ref="M35:R35">MIN(M9:M31)</f>
        <v>1.5302</v>
      </c>
      <c r="N35" s="88">
        <f t="shared" si="7"/>
        <v>1.3177</v>
      </c>
      <c r="O35" s="89">
        <f t="shared" si="7"/>
        <v>75.76</v>
      </c>
      <c r="P35" s="90">
        <f t="shared" si="7"/>
        <v>18087.69</v>
      </c>
      <c r="Q35" s="90">
        <f t="shared" si="7"/>
        <v>18105.76</v>
      </c>
      <c r="R35" s="90">
        <f t="shared" si="7"/>
        <v>20709.85</v>
      </c>
      <c r="S35" s="100">
        <f>MIN(S9:S31)</f>
        <v>1.529</v>
      </c>
    </row>
    <row r="37" spans="2:11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</row>
    <row r="38" spans="2:11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</row>
    <row r="43" ht="12.75">
      <c r="P43" s="14" t="s">
        <v>20</v>
      </c>
    </row>
    <row r="44" spans="10:13" ht="12.75">
      <c r="J44" s="18"/>
      <c r="K44" s="5"/>
      <c r="M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7">
    <mergeCell ref="C7:E7"/>
    <mergeCell ref="F7:H7"/>
    <mergeCell ref="P7:Q7"/>
    <mergeCell ref="S7:S8"/>
    <mergeCell ref="I7:K7"/>
    <mergeCell ref="L7:L8"/>
    <mergeCell ref="M7:O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pane ySplit="8" topLeftCell="BM9" activePane="bottomLeft" state="frozen"/>
      <selection pane="topLeft" activeCell="C46" sqref="C46"/>
      <selection pane="bottomLeft" activeCell="J20" sqref="J20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2" width="12.57421875" style="0" bestFit="1" customWidth="1"/>
    <col min="13" max="13" width="11.00390625" style="14" customWidth="1"/>
    <col min="14" max="14" width="12.140625" style="14" customWidth="1"/>
    <col min="15" max="15" width="9.140625" style="14" customWidth="1"/>
    <col min="16" max="16" width="10.57421875" style="14" bestFit="1" customWidth="1"/>
    <col min="17" max="17" width="14.140625" style="0" bestFit="1" customWidth="1"/>
    <col min="18" max="18" width="14.140625" style="14" bestFit="1" customWidth="1"/>
    <col min="19" max="19" width="9.7109375" style="0" customWidth="1"/>
    <col min="21" max="21" width="12.57421875" style="0" bestFit="1" customWidth="1"/>
    <col min="25" max="25" width="10.57421875" style="0" bestFit="1" customWidth="1"/>
    <col min="26" max="26" width="11.28125" style="0" bestFit="1" customWidth="1"/>
    <col min="27" max="27" width="14.140625" style="0" bestFit="1" customWidth="1"/>
  </cols>
  <sheetData>
    <row r="1" ht="13.5" customHeight="1">
      <c r="C1" s="13"/>
    </row>
    <row r="2" spans="13:17" ht="12.75">
      <c r="M2" s="19"/>
      <c r="N2" s="19"/>
      <c r="O2" s="19"/>
      <c r="P2" s="19"/>
      <c r="Q2" s="8"/>
    </row>
    <row r="3" spans="2:18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2"/>
      <c r="M3" s="20"/>
      <c r="N3" s="20"/>
      <c r="O3" s="20"/>
      <c r="P3" s="20"/>
      <c r="Q3" s="9"/>
      <c r="R3" s="25"/>
    </row>
    <row r="4" spans="2:19" ht="12.75">
      <c r="B4" s="7" t="s">
        <v>38</v>
      </c>
      <c r="C4" s="15"/>
      <c r="D4" s="16"/>
      <c r="E4" s="1"/>
      <c r="F4" s="17"/>
      <c r="G4" s="17"/>
      <c r="H4" s="1"/>
      <c r="I4" s="17"/>
      <c r="J4" s="17"/>
      <c r="K4" s="1"/>
      <c r="L4" s="1"/>
      <c r="M4" s="21"/>
      <c r="N4" s="21"/>
      <c r="O4" s="22"/>
      <c r="P4" s="23"/>
      <c r="Q4" s="11"/>
      <c r="R4" s="25"/>
      <c r="S4" s="35"/>
    </row>
    <row r="5" spans="3:19" ht="12.75">
      <c r="C5" s="16"/>
      <c r="D5" s="16"/>
      <c r="E5" s="1"/>
      <c r="F5" s="17"/>
      <c r="G5" s="17"/>
      <c r="H5" s="1"/>
      <c r="I5" s="17"/>
      <c r="J5" s="17"/>
      <c r="K5" s="1"/>
      <c r="L5" s="1"/>
      <c r="M5" s="21"/>
      <c r="N5" s="21"/>
      <c r="O5" s="21"/>
      <c r="P5" s="21"/>
      <c r="Q5" s="6"/>
      <c r="R5" s="25"/>
      <c r="S5" s="35"/>
    </row>
    <row r="6" spans="2:19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"/>
      <c r="M6" s="21"/>
      <c r="N6" s="21"/>
      <c r="O6" s="21"/>
      <c r="P6" s="21"/>
      <c r="Q6" s="6"/>
      <c r="R6" s="25"/>
      <c r="S6" s="36"/>
    </row>
    <row r="7" spans="2:19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6" t="s">
        <v>3</v>
      </c>
      <c r="J7" s="297"/>
      <c r="K7" s="298"/>
      <c r="L7" s="291" t="s">
        <v>5</v>
      </c>
      <c r="M7" s="299" t="s">
        <v>26</v>
      </c>
      <c r="N7" s="300"/>
      <c r="O7" s="301"/>
      <c r="P7" s="289" t="s">
        <v>6</v>
      </c>
      <c r="Q7" s="290"/>
      <c r="R7" s="39" t="s">
        <v>19</v>
      </c>
      <c r="S7" s="291" t="s">
        <v>22</v>
      </c>
    </row>
    <row r="8" spans="1:19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2" t="s">
        <v>1</v>
      </c>
      <c r="I8" s="47" t="s">
        <v>7</v>
      </c>
      <c r="J8" s="41" t="s">
        <v>8</v>
      </c>
      <c r="K8" s="42" t="s">
        <v>1</v>
      </c>
      <c r="L8" s="292"/>
      <c r="M8" s="48" t="s">
        <v>11</v>
      </c>
      <c r="N8" s="104" t="s">
        <v>17</v>
      </c>
      <c r="O8" s="49" t="s">
        <v>18</v>
      </c>
      <c r="P8" s="44" t="s">
        <v>9</v>
      </c>
      <c r="Q8" s="44" t="s">
        <v>10</v>
      </c>
      <c r="R8" s="50" t="s">
        <v>9</v>
      </c>
      <c r="S8" s="292"/>
    </row>
    <row r="9" spans="2:19" ht="12.75">
      <c r="B9" s="51">
        <v>40819</v>
      </c>
      <c r="C9" s="52">
        <v>29500</v>
      </c>
      <c r="D9" s="53">
        <v>31000</v>
      </c>
      <c r="E9" s="54">
        <f aca="true" t="shared" si="0" ref="E9:E31">AVERAGE(C9:D9)</f>
        <v>30250</v>
      </c>
      <c r="F9" s="52">
        <v>29500</v>
      </c>
      <c r="G9" s="53">
        <v>31000</v>
      </c>
      <c r="H9" s="54">
        <f aca="true" t="shared" si="1" ref="H9:H31">AVERAGE(F9:G9)</f>
        <v>30250</v>
      </c>
      <c r="I9" s="53">
        <v>30950</v>
      </c>
      <c r="J9" s="53">
        <v>31950</v>
      </c>
      <c r="K9" s="54">
        <f aca="true" t="shared" si="2" ref="K9:K29">AVERAGE(I9:J9)</f>
        <v>31450</v>
      </c>
      <c r="L9" s="57">
        <v>31000</v>
      </c>
      <c r="M9" s="91">
        <v>1.5525</v>
      </c>
      <c r="N9" s="97">
        <v>1.335</v>
      </c>
      <c r="O9" s="92">
        <v>76.84</v>
      </c>
      <c r="P9" s="58">
        <v>19967.79</v>
      </c>
      <c r="Q9" s="58">
        <v>19984.53</v>
      </c>
      <c r="R9" s="59">
        <f>L9/N9</f>
        <v>23220.97</v>
      </c>
      <c r="S9" s="60">
        <v>1.5512</v>
      </c>
    </row>
    <row r="10" spans="2:19" ht="12.75">
      <c r="B10" s="51">
        <v>40820</v>
      </c>
      <c r="C10" s="52">
        <v>29500</v>
      </c>
      <c r="D10" s="53">
        <v>31000</v>
      </c>
      <c r="E10" s="54">
        <f t="shared" si="0"/>
        <v>30250</v>
      </c>
      <c r="F10" s="52">
        <v>29500</v>
      </c>
      <c r="G10" s="53">
        <v>31000</v>
      </c>
      <c r="H10" s="54">
        <f t="shared" si="1"/>
        <v>30250</v>
      </c>
      <c r="I10" s="53">
        <v>30950</v>
      </c>
      <c r="J10" s="53">
        <v>31950</v>
      </c>
      <c r="K10" s="54">
        <f t="shared" si="2"/>
        <v>31450</v>
      </c>
      <c r="L10" s="57">
        <v>31000</v>
      </c>
      <c r="M10" s="91">
        <v>1.5387</v>
      </c>
      <c r="N10" s="91">
        <v>1.3177</v>
      </c>
      <c r="O10" s="92">
        <v>76.66</v>
      </c>
      <c r="P10" s="58">
        <v>20146.88</v>
      </c>
      <c r="Q10" s="58">
        <v>20163.91</v>
      </c>
      <c r="R10" s="59">
        <f aca="true" t="shared" si="3" ref="R10:R31">L10/N10</f>
        <v>23525.84</v>
      </c>
      <c r="S10" s="60">
        <v>1.5374</v>
      </c>
    </row>
    <row r="11" spans="2:19" ht="12.75">
      <c r="B11" s="51">
        <v>40821</v>
      </c>
      <c r="C11" s="52">
        <v>29500</v>
      </c>
      <c r="D11" s="53">
        <v>31000</v>
      </c>
      <c r="E11" s="54">
        <f t="shared" si="0"/>
        <v>30250</v>
      </c>
      <c r="F11" s="52">
        <v>29500</v>
      </c>
      <c r="G11" s="53">
        <v>31000</v>
      </c>
      <c r="H11" s="54">
        <f t="shared" si="1"/>
        <v>30250</v>
      </c>
      <c r="I11" s="53">
        <v>30950</v>
      </c>
      <c r="J11" s="53">
        <v>31950</v>
      </c>
      <c r="K11" s="54">
        <f t="shared" si="2"/>
        <v>31450</v>
      </c>
      <c r="L11" s="57">
        <v>31000</v>
      </c>
      <c r="M11" s="91">
        <v>1.5447</v>
      </c>
      <c r="N11" s="91">
        <v>1.333</v>
      </c>
      <c r="O11" s="92">
        <v>76.66</v>
      </c>
      <c r="P11" s="58">
        <v>20068.62</v>
      </c>
      <c r="Q11" s="58">
        <v>20085.53</v>
      </c>
      <c r="R11" s="59">
        <f t="shared" si="3"/>
        <v>23255.81</v>
      </c>
      <c r="S11" s="60">
        <v>1.5434</v>
      </c>
    </row>
    <row r="12" spans="2:19" ht="12.75">
      <c r="B12" s="51">
        <v>40822</v>
      </c>
      <c r="C12" s="52">
        <v>29500</v>
      </c>
      <c r="D12" s="53">
        <v>31000</v>
      </c>
      <c r="E12" s="54">
        <f t="shared" si="0"/>
        <v>30250</v>
      </c>
      <c r="F12" s="52">
        <v>29500</v>
      </c>
      <c r="G12" s="53">
        <v>31000</v>
      </c>
      <c r="H12" s="54">
        <f t="shared" si="1"/>
        <v>30250</v>
      </c>
      <c r="I12" s="53">
        <v>30950</v>
      </c>
      <c r="J12" s="53">
        <v>31950</v>
      </c>
      <c r="K12" s="54">
        <f t="shared" si="2"/>
        <v>31450</v>
      </c>
      <c r="L12" s="57">
        <v>31000</v>
      </c>
      <c r="M12" s="91">
        <v>1.5302</v>
      </c>
      <c r="N12" s="91">
        <v>1.3287</v>
      </c>
      <c r="O12" s="92">
        <v>76.68</v>
      </c>
      <c r="P12" s="58">
        <v>20258.79</v>
      </c>
      <c r="Q12" s="58">
        <v>20274.69</v>
      </c>
      <c r="R12" s="59">
        <f t="shared" si="3"/>
        <v>23331.08</v>
      </c>
      <c r="S12" s="60">
        <v>1.529</v>
      </c>
    </row>
    <row r="13" spans="2:19" ht="12.75">
      <c r="B13" s="51">
        <v>40823</v>
      </c>
      <c r="C13" s="52">
        <v>29000</v>
      </c>
      <c r="D13" s="53">
        <v>31000</v>
      </c>
      <c r="E13" s="54">
        <f t="shared" si="0"/>
        <v>30000</v>
      </c>
      <c r="F13" s="52">
        <v>29000</v>
      </c>
      <c r="G13" s="53">
        <v>31000</v>
      </c>
      <c r="H13" s="54">
        <f t="shared" si="1"/>
        <v>30000</v>
      </c>
      <c r="I13" s="53">
        <v>30700</v>
      </c>
      <c r="J13" s="53">
        <v>31700</v>
      </c>
      <c r="K13" s="54">
        <f t="shared" si="2"/>
        <v>31200</v>
      </c>
      <c r="L13" s="57">
        <v>31000</v>
      </c>
      <c r="M13" s="91">
        <v>1.5536</v>
      </c>
      <c r="N13" s="91">
        <v>1.3437</v>
      </c>
      <c r="O13" s="92">
        <v>76.67</v>
      </c>
      <c r="P13" s="58">
        <v>19953.66</v>
      </c>
      <c r="Q13" s="58">
        <v>19970.37</v>
      </c>
      <c r="R13" s="59">
        <f t="shared" si="3"/>
        <v>23070.63</v>
      </c>
      <c r="S13" s="60">
        <v>1.5523</v>
      </c>
    </row>
    <row r="14" spans="2:19" ht="12.75">
      <c r="B14" s="51">
        <v>40826</v>
      </c>
      <c r="C14" s="52">
        <v>28000</v>
      </c>
      <c r="D14" s="53">
        <v>30000</v>
      </c>
      <c r="E14" s="54">
        <f t="shared" si="0"/>
        <v>29000</v>
      </c>
      <c r="F14" s="52">
        <v>28000</v>
      </c>
      <c r="G14" s="53">
        <v>30000</v>
      </c>
      <c r="H14" s="54">
        <f t="shared" si="1"/>
        <v>29000</v>
      </c>
      <c r="I14" s="53">
        <v>29700</v>
      </c>
      <c r="J14" s="53">
        <v>30700</v>
      </c>
      <c r="K14" s="54">
        <f t="shared" si="2"/>
        <v>30200</v>
      </c>
      <c r="L14" s="57">
        <v>30000</v>
      </c>
      <c r="M14" s="91">
        <v>1.5646</v>
      </c>
      <c r="N14" s="91">
        <v>1.3585</v>
      </c>
      <c r="O14" s="92">
        <v>76.67</v>
      </c>
      <c r="P14" s="58">
        <v>19174.23</v>
      </c>
      <c r="Q14" s="58">
        <v>19190.17</v>
      </c>
      <c r="R14" s="59">
        <f t="shared" si="3"/>
        <v>22083.18</v>
      </c>
      <c r="S14" s="60">
        <v>1.5633</v>
      </c>
    </row>
    <row r="15" spans="2:19" s="3" customFormat="1" ht="12.75">
      <c r="B15" s="51">
        <v>40827</v>
      </c>
      <c r="C15" s="52">
        <v>28000</v>
      </c>
      <c r="D15" s="53">
        <v>30000</v>
      </c>
      <c r="E15" s="54">
        <f t="shared" si="0"/>
        <v>29000</v>
      </c>
      <c r="F15" s="52">
        <v>28000</v>
      </c>
      <c r="G15" s="53">
        <v>30000</v>
      </c>
      <c r="H15" s="54">
        <f t="shared" si="1"/>
        <v>29000</v>
      </c>
      <c r="I15" s="53">
        <v>29700</v>
      </c>
      <c r="J15" s="53">
        <v>30700</v>
      </c>
      <c r="K15" s="54">
        <f t="shared" si="2"/>
        <v>30200</v>
      </c>
      <c r="L15" s="57">
        <v>30000</v>
      </c>
      <c r="M15" s="91">
        <v>1.5625</v>
      </c>
      <c r="N15" s="91">
        <v>1.3589</v>
      </c>
      <c r="O15" s="92">
        <v>76.68</v>
      </c>
      <c r="P15" s="58">
        <v>19200</v>
      </c>
      <c r="Q15" s="58">
        <v>19217.22</v>
      </c>
      <c r="R15" s="59">
        <f t="shared" si="3"/>
        <v>22076.68</v>
      </c>
      <c r="S15" s="60">
        <v>1.5611</v>
      </c>
    </row>
    <row r="16" spans="2:19" ht="12.75">
      <c r="B16" s="51">
        <v>40828</v>
      </c>
      <c r="C16" s="52">
        <v>28000</v>
      </c>
      <c r="D16" s="53">
        <v>30000</v>
      </c>
      <c r="E16" s="54">
        <f t="shared" si="0"/>
        <v>29000</v>
      </c>
      <c r="F16" s="52">
        <v>28000</v>
      </c>
      <c r="G16" s="53">
        <v>30000</v>
      </c>
      <c r="H16" s="54">
        <f t="shared" si="1"/>
        <v>29000</v>
      </c>
      <c r="I16" s="53">
        <v>29700</v>
      </c>
      <c r="J16" s="53">
        <v>30700</v>
      </c>
      <c r="K16" s="54">
        <f t="shared" si="2"/>
        <v>30200</v>
      </c>
      <c r="L16" s="57">
        <v>30000</v>
      </c>
      <c r="M16" s="91">
        <v>1.5722</v>
      </c>
      <c r="N16" s="91">
        <v>1.3761</v>
      </c>
      <c r="O16" s="92">
        <v>76.82</v>
      </c>
      <c r="P16" s="58">
        <v>19081.54</v>
      </c>
      <c r="Q16" s="58">
        <v>19098.55</v>
      </c>
      <c r="R16" s="59">
        <f t="shared" si="3"/>
        <v>21800.74</v>
      </c>
      <c r="S16" s="60">
        <v>1.5708</v>
      </c>
    </row>
    <row r="17" spans="2:19" ht="12.75">
      <c r="B17" s="51">
        <v>40829</v>
      </c>
      <c r="C17" s="52">
        <v>28000</v>
      </c>
      <c r="D17" s="53">
        <v>30000</v>
      </c>
      <c r="E17" s="54">
        <f t="shared" si="0"/>
        <v>29000</v>
      </c>
      <c r="F17" s="52">
        <v>28000</v>
      </c>
      <c r="G17" s="53">
        <v>30000</v>
      </c>
      <c r="H17" s="54">
        <f t="shared" si="1"/>
        <v>29000</v>
      </c>
      <c r="I17" s="53">
        <v>29700</v>
      </c>
      <c r="J17" s="53">
        <v>30700</v>
      </c>
      <c r="K17" s="54">
        <f t="shared" si="2"/>
        <v>30200</v>
      </c>
      <c r="L17" s="57">
        <v>30000</v>
      </c>
      <c r="M17" s="91">
        <v>1.5692</v>
      </c>
      <c r="N17" s="91">
        <v>1.3735</v>
      </c>
      <c r="O17" s="92">
        <v>76.85</v>
      </c>
      <c r="P17" s="58">
        <v>19118.02</v>
      </c>
      <c r="Q17" s="58">
        <v>19135.09</v>
      </c>
      <c r="R17" s="59">
        <f t="shared" si="3"/>
        <v>21842.01</v>
      </c>
      <c r="S17" s="60">
        <v>1.5678</v>
      </c>
    </row>
    <row r="18" spans="2:19" ht="12.75">
      <c r="B18" s="51">
        <v>40830</v>
      </c>
      <c r="C18" s="52">
        <v>28000</v>
      </c>
      <c r="D18" s="53">
        <v>30000</v>
      </c>
      <c r="E18" s="54">
        <f t="shared" si="0"/>
        <v>29000</v>
      </c>
      <c r="F18" s="52">
        <v>28000</v>
      </c>
      <c r="G18" s="53">
        <v>30000</v>
      </c>
      <c r="H18" s="54">
        <f t="shared" si="1"/>
        <v>29000</v>
      </c>
      <c r="I18" s="53">
        <v>29700</v>
      </c>
      <c r="J18" s="53">
        <v>30700</v>
      </c>
      <c r="K18" s="54">
        <f t="shared" si="2"/>
        <v>30200</v>
      </c>
      <c r="L18" s="57">
        <v>30000</v>
      </c>
      <c r="M18" s="91">
        <v>1.5782</v>
      </c>
      <c r="N18" s="91">
        <v>1.3796</v>
      </c>
      <c r="O18" s="92">
        <v>77.13</v>
      </c>
      <c r="P18" s="58">
        <v>19009</v>
      </c>
      <c r="Q18" s="58">
        <v>19025.88</v>
      </c>
      <c r="R18" s="59">
        <f t="shared" si="3"/>
        <v>21745.43</v>
      </c>
      <c r="S18" s="60">
        <v>1.5768</v>
      </c>
    </row>
    <row r="19" spans="2:19" ht="12.75">
      <c r="B19" s="51">
        <v>40833</v>
      </c>
      <c r="C19" s="52">
        <v>28000</v>
      </c>
      <c r="D19" s="53">
        <v>30000</v>
      </c>
      <c r="E19" s="54">
        <f t="shared" si="0"/>
        <v>29000</v>
      </c>
      <c r="F19" s="52">
        <v>28000</v>
      </c>
      <c r="G19" s="53">
        <v>30000</v>
      </c>
      <c r="H19" s="54">
        <f t="shared" si="1"/>
        <v>29000</v>
      </c>
      <c r="I19" s="53">
        <v>29700</v>
      </c>
      <c r="J19" s="53">
        <v>30700</v>
      </c>
      <c r="K19" s="54">
        <f t="shared" si="2"/>
        <v>30200</v>
      </c>
      <c r="L19" s="57">
        <v>30000</v>
      </c>
      <c r="M19" s="91">
        <v>1.5757</v>
      </c>
      <c r="N19" s="91">
        <v>1.3781</v>
      </c>
      <c r="O19" s="92">
        <v>77.29</v>
      </c>
      <c r="P19" s="58">
        <v>19039.16</v>
      </c>
      <c r="Q19" s="58">
        <v>19057.3</v>
      </c>
      <c r="R19" s="59">
        <f t="shared" si="3"/>
        <v>21769.1</v>
      </c>
      <c r="S19" s="60">
        <v>1.5742</v>
      </c>
    </row>
    <row r="20" spans="2:19" ht="12.75">
      <c r="B20" s="51">
        <v>40834</v>
      </c>
      <c r="C20" s="52">
        <v>28000</v>
      </c>
      <c r="D20" s="53">
        <v>30000</v>
      </c>
      <c r="E20" s="54">
        <f t="shared" si="0"/>
        <v>29000</v>
      </c>
      <c r="F20" s="52">
        <v>28000</v>
      </c>
      <c r="G20" s="53">
        <v>30000</v>
      </c>
      <c r="H20" s="54">
        <f t="shared" si="1"/>
        <v>29000</v>
      </c>
      <c r="I20" s="53">
        <v>29700</v>
      </c>
      <c r="J20" s="53">
        <v>30700</v>
      </c>
      <c r="K20" s="54">
        <f t="shared" si="2"/>
        <v>30200</v>
      </c>
      <c r="L20" s="57">
        <v>30000</v>
      </c>
      <c r="M20" s="91">
        <v>1.5722</v>
      </c>
      <c r="N20" s="91">
        <v>1.3671</v>
      </c>
      <c r="O20" s="92">
        <v>76.73</v>
      </c>
      <c r="P20" s="58">
        <v>19081.54</v>
      </c>
      <c r="Q20" s="58">
        <v>19099.76</v>
      </c>
      <c r="R20" s="59">
        <f t="shared" si="3"/>
        <v>21944.26</v>
      </c>
      <c r="S20" s="60">
        <v>1.5707</v>
      </c>
    </row>
    <row r="21" spans="2:19" ht="12.75">
      <c r="B21" s="51">
        <v>40835</v>
      </c>
      <c r="C21" s="52">
        <v>27000</v>
      </c>
      <c r="D21" s="53">
        <v>29000</v>
      </c>
      <c r="E21" s="54">
        <f t="shared" si="0"/>
        <v>28000</v>
      </c>
      <c r="F21" s="52">
        <v>27000</v>
      </c>
      <c r="G21" s="53">
        <v>29000</v>
      </c>
      <c r="H21" s="54">
        <f t="shared" si="1"/>
        <v>28000</v>
      </c>
      <c r="I21" s="53">
        <v>28700</v>
      </c>
      <c r="J21" s="53">
        <v>29700</v>
      </c>
      <c r="K21" s="54">
        <f t="shared" si="2"/>
        <v>29200</v>
      </c>
      <c r="L21" s="57">
        <v>29000</v>
      </c>
      <c r="M21" s="91">
        <v>1.5801</v>
      </c>
      <c r="N21" s="91">
        <v>1.382</v>
      </c>
      <c r="O21" s="92">
        <v>76.8</v>
      </c>
      <c r="P21" s="58">
        <v>18353.27</v>
      </c>
      <c r="Q21" s="58">
        <v>18370.71</v>
      </c>
      <c r="R21" s="59">
        <f t="shared" si="3"/>
        <v>20984.08</v>
      </c>
      <c r="S21" s="60">
        <v>1.5786</v>
      </c>
    </row>
    <row r="22" spans="2:19" ht="12.75">
      <c r="B22" s="51">
        <v>40836</v>
      </c>
      <c r="C22" s="52">
        <v>27000</v>
      </c>
      <c r="D22" s="53">
        <v>29000</v>
      </c>
      <c r="E22" s="54">
        <f t="shared" si="0"/>
        <v>28000</v>
      </c>
      <c r="F22" s="52">
        <v>27000</v>
      </c>
      <c r="G22" s="53">
        <v>29000</v>
      </c>
      <c r="H22" s="54">
        <f t="shared" si="1"/>
        <v>28000</v>
      </c>
      <c r="I22" s="53">
        <v>28650</v>
      </c>
      <c r="J22" s="53">
        <v>29650</v>
      </c>
      <c r="K22" s="54">
        <f t="shared" si="2"/>
        <v>29150</v>
      </c>
      <c r="L22" s="57">
        <v>29000</v>
      </c>
      <c r="M22" s="91">
        <v>1.5792</v>
      </c>
      <c r="N22" s="91">
        <v>1.3801</v>
      </c>
      <c r="O22" s="92">
        <v>76.82</v>
      </c>
      <c r="P22" s="58">
        <v>18363.73</v>
      </c>
      <c r="Q22" s="58">
        <v>18381.19</v>
      </c>
      <c r="R22" s="59">
        <f t="shared" si="3"/>
        <v>21012.97</v>
      </c>
      <c r="S22" s="60">
        <v>1.5777</v>
      </c>
    </row>
    <row r="23" spans="2:19" ht="12.75">
      <c r="B23" s="51">
        <v>40837</v>
      </c>
      <c r="C23" s="52">
        <v>27000</v>
      </c>
      <c r="D23" s="53">
        <v>29000</v>
      </c>
      <c r="E23" s="54">
        <f t="shared" si="0"/>
        <v>28000</v>
      </c>
      <c r="F23" s="52">
        <v>27000</v>
      </c>
      <c r="G23" s="53">
        <v>29000</v>
      </c>
      <c r="H23" s="54">
        <f t="shared" si="1"/>
        <v>28000</v>
      </c>
      <c r="I23" s="53">
        <v>28650</v>
      </c>
      <c r="J23" s="53">
        <v>29650</v>
      </c>
      <c r="K23" s="54">
        <f t="shared" si="2"/>
        <v>29150</v>
      </c>
      <c r="L23" s="57">
        <v>29000</v>
      </c>
      <c r="M23" s="91">
        <v>1.5909</v>
      </c>
      <c r="N23" s="91">
        <v>1.381</v>
      </c>
      <c r="O23" s="92">
        <v>76.68</v>
      </c>
      <c r="P23" s="58">
        <v>18228.68</v>
      </c>
      <c r="Q23" s="58">
        <v>18245.88</v>
      </c>
      <c r="R23" s="59">
        <f t="shared" si="3"/>
        <v>20999.28</v>
      </c>
      <c r="S23" s="60">
        <v>1.5894</v>
      </c>
    </row>
    <row r="24" spans="2:19" ht="12.75">
      <c r="B24" s="51">
        <v>40840</v>
      </c>
      <c r="C24" s="52">
        <v>27000</v>
      </c>
      <c r="D24" s="53">
        <v>29000</v>
      </c>
      <c r="E24" s="54">
        <f t="shared" si="0"/>
        <v>28000</v>
      </c>
      <c r="F24" s="52">
        <v>27000</v>
      </c>
      <c r="G24" s="53">
        <v>29000</v>
      </c>
      <c r="H24" s="54">
        <f t="shared" si="1"/>
        <v>28000</v>
      </c>
      <c r="I24" s="53">
        <v>28645</v>
      </c>
      <c r="J24" s="53">
        <v>29645</v>
      </c>
      <c r="K24" s="54">
        <f t="shared" si="2"/>
        <v>29145</v>
      </c>
      <c r="L24" s="57">
        <v>29000</v>
      </c>
      <c r="M24" s="91">
        <v>1.5949</v>
      </c>
      <c r="N24" s="91">
        <v>1.3861</v>
      </c>
      <c r="O24" s="92">
        <v>76.1</v>
      </c>
      <c r="P24" s="58">
        <v>18182.96</v>
      </c>
      <c r="Q24" s="58">
        <v>18201.22</v>
      </c>
      <c r="R24" s="59">
        <f t="shared" si="3"/>
        <v>20922.01</v>
      </c>
      <c r="S24" s="60">
        <v>1.5933</v>
      </c>
    </row>
    <row r="25" spans="2:19" ht="12.75">
      <c r="B25" s="51">
        <v>40841</v>
      </c>
      <c r="C25" s="52">
        <v>27000</v>
      </c>
      <c r="D25" s="53">
        <v>29000</v>
      </c>
      <c r="E25" s="54">
        <f t="shared" si="0"/>
        <v>28000</v>
      </c>
      <c r="F25" s="52">
        <v>27000</v>
      </c>
      <c r="G25" s="53">
        <v>29000</v>
      </c>
      <c r="H25" s="54">
        <f t="shared" si="1"/>
        <v>28000</v>
      </c>
      <c r="I25" s="53">
        <v>28645</v>
      </c>
      <c r="J25" s="53">
        <v>29645</v>
      </c>
      <c r="K25" s="54">
        <f t="shared" si="2"/>
        <v>29145</v>
      </c>
      <c r="L25" s="57">
        <v>29000</v>
      </c>
      <c r="M25" s="91">
        <v>1.601</v>
      </c>
      <c r="N25" s="91">
        <v>1.3938</v>
      </c>
      <c r="O25" s="92">
        <v>76.14</v>
      </c>
      <c r="P25" s="58">
        <v>18113.68</v>
      </c>
      <c r="Q25" s="58">
        <v>18132.93</v>
      </c>
      <c r="R25" s="59">
        <f t="shared" si="3"/>
        <v>20806.43</v>
      </c>
      <c r="S25" s="60">
        <v>1.5993</v>
      </c>
    </row>
    <row r="26" spans="2:19" ht="12.75">
      <c r="B26" s="51">
        <v>40842</v>
      </c>
      <c r="C26" s="52">
        <v>27000</v>
      </c>
      <c r="D26" s="53">
        <v>29000</v>
      </c>
      <c r="E26" s="54">
        <f t="shared" si="0"/>
        <v>28000</v>
      </c>
      <c r="F26" s="52">
        <v>27000</v>
      </c>
      <c r="G26" s="53">
        <v>29000</v>
      </c>
      <c r="H26" s="54">
        <f t="shared" si="1"/>
        <v>28000</v>
      </c>
      <c r="I26" s="53">
        <v>28640</v>
      </c>
      <c r="J26" s="53">
        <v>29640</v>
      </c>
      <c r="K26" s="54">
        <f t="shared" si="2"/>
        <v>29140</v>
      </c>
      <c r="L26" s="57">
        <v>29000</v>
      </c>
      <c r="M26" s="91">
        <v>1.5974</v>
      </c>
      <c r="N26" s="91">
        <v>1.3928</v>
      </c>
      <c r="O26" s="92">
        <v>75.89</v>
      </c>
      <c r="P26" s="58">
        <v>18154.5</v>
      </c>
      <c r="Q26" s="58">
        <v>18173.84</v>
      </c>
      <c r="R26" s="59">
        <f t="shared" si="3"/>
        <v>20821.37</v>
      </c>
      <c r="S26" s="60">
        <v>1.5957</v>
      </c>
    </row>
    <row r="27" spans="2:19" ht="12.75">
      <c r="B27" s="51">
        <v>40843</v>
      </c>
      <c r="C27" s="52">
        <v>27000</v>
      </c>
      <c r="D27" s="53">
        <v>29000</v>
      </c>
      <c r="E27" s="54">
        <f t="shared" si="0"/>
        <v>28000</v>
      </c>
      <c r="F27" s="52">
        <v>27000</v>
      </c>
      <c r="G27" s="53">
        <v>29000</v>
      </c>
      <c r="H27" s="54">
        <f t="shared" si="1"/>
        <v>28000</v>
      </c>
      <c r="I27" s="53">
        <v>28640</v>
      </c>
      <c r="J27" s="53">
        <v>29640</v>
      </c>
      <c r="K27" s="54">
        <f t="shared" si="2"/>
        <v>29140</v>
      </c>
      <c r="L27" s="57">
        <v>29000</v>
      </c>
      <c r="M27" s="91">
        <v>1.5998</v>
      </c>
      <c r="N27" s="91">
        <v>1.4031</v>
      </c>
      <c r="O27" s="92">
        <v>75.79</v>
      </c>
      <c r="P27" s="58">
        <v>18127.27</v>
      </c>
      <c r="Q27" s="58">
        <v>18145.41</v>
      </c>
      <c r="R27" s="59">
        <f t="shared" si="3"/>
        <v>20668.52</v>
      </c>
      <c r="S27" s="60">
        <v>1.5982</v>
      </c>
    </row>
    <row r="28" spans="2:19" ht="12.75">
      <c r="B28" s="51">
        <v>40844</v>
      </c>
      <c r="C28" s="52">
        <v>27000</v>
      </c>
      <c r="D28" s="53">
        <v>29000</v>
      </c>
      <c r="E28" s="54">
        <f t="shared" si="0"/>
        <v>28000</v>
      </c>
      <c r="F28" s="52">
        <v>27000</v>
      </c>
      <c r="G28" s="53">
        <v>29000</v>
      </c>
      <c r="H28" s="54">
        <f t="shared" si="1"/>
        <v>28000</v>
      </c>
      <c r="I28" s="53">
        <v>28640</v>
      </c>
      <c r="J28" s="53">
        <v>29640</v>
      </c>
      <c r="K28" s="54">
        <f t="shared" si="2"/>
        <v>29140</v>
      </c>
      <c r="L28" s="57">
        <v>29000</v>
      </c>
      <c r="M28" s="91">
        <v>1.6108</v>
      </c>
      <c r="N28" s="91">
        <v>1.4158</v>
      </c>
      <c r="O28" s="92">
        <v>75.76</v>
      </c>
      <c r="P28" s="58">
        <v>18003.48</v>
      </c>
      <c r="Q28" s="58">
        <v>18021.38</v>
      </c>
      <c r="R28" s="59">
        <f t="shared" si="3"/>
        <v>20483.12</v>
      </c>
      <c r="S28" s="60">
        <v>1.6092</v>
      </c>
    </row>
    <row r="29" spans="2:19" ht="12.75">
      <c r="B29" s="51">
        <v>40847</v>
      </c>
      <c r="C29" s="52">
        <v>27000</v>
      </c>
      <c r="D29" s="53">
        <v>29000</v>
      </c>
      <c r="E29" s="54">
        <f t="shared" si="0"/>
        <v>28000</v>
      </c>
      <c r="F29" s="52">
        <v>27000</v>
      </c>
      <c r="G29" s="53">
        <v>29000</v>
      </c>
      <c r="H29" s="54">
        <f t="shared" si="1"/>
        <v>28000</v>
      </c>
      <c r="I29" s="53">
        <v>28630</v>
      </c>
      <c r="J29" s="53">
        <v>29630</v>
      </c>
      <c r="K29" s="54">
        <f t="shared" si="2"/>
        <v>29130</v>
      </c>
      <c r="L29" s="57">
        <v>29000</v>
      </c>
      <c r="M29" s="91">
        <v>1.6033</v>
      </c>
      <c r="N29" s="91">
        <v>1.4003</v>
      </c>
      <c r="O29" s="92">
        <v>77.96</v>
      </c>
      <c r="P29" s="58">
        <v>18087.69</v>
      </c>
      <c r="Q29" s="58">
        <v>18105.76</v>
      </c>
      <c r="R29" s="59">
        <f t="shared" si="3"/>
        <v>20709.85</v>
      </c>
      <c r="S29" s="60">
        <v>1.6017</v>
      </c>
    </row>
    <row r="30" spans="2:19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3"/>
      <c r="J30" s="53"/>
      <c r="K30" s="54">
        <f>AVERAGE(I30:J30)</f>
      </c>
      <c r="L30" s="57"/>
      <c r="M30" s="91"/>
      <c r="N30" s="91"/>
      <c r="O30" s="105"/>
      <c r="P30" s="106"/>
      <c r="Q30" s="58"/>
      <c r="R30" s="59">
        <f t="shared" si="3"/>
      </c>
      <c r="S30" s="60"/>
    </row>
    <row r="31" spans="1:19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3"/>
      <c r="J31" s="53"/>
      <c r="K31" s="54">
        <f>AVERAGE(I31:J31)</f>
      </c>
      <c r="L31" s="57"/>
      <c r="M31" s="91"/>
      <c r="N31" s="91"/>
      <c r="O31" s="92"/>
      <c r="P31" s="58"/>
      <c r="Q31" s="58"/>
      <c r="R31" s="59">
        <f t="shared" si="3"/>
      </c>
      <c r="S31" s="60"/>
    </row>
    <row r="32" spans="1:19" ht="13.5" thickBot="1">
      <c r="A32" s="8"/>
      <c r="B32" s="51"/>
      <c r="C32" s="52"/>
      <c r="D32" s="53"/>
      <c r="E32" s="54"/>
      <c r="F32" s="52"/>
      <c r="G32" s="53"/>
      <c r="H32" s="54"/>
      <c r="I32" s="53"/>
      <c r="J32" s="53"/>
      <c r="K32" s="61"/>
      <c r="L32" s="62"/>
      <c r="M32" s="94"/>
      <c r="N32" s="94"/>
      <c r="O32" s="96"/>
      <c r="P32" s="58"/>
      <c r="Q32" s="58"/>
      <c r="R32" s="63"/>
      <c r="S32" s="64"/>
    </row>
    <row r="33" spans="2:19" s="37" customFormat="1" ht="12.75">
      <c r="B33" s="65" t="s">
        <v>12</v>
      </c>
      <c r="C33" s="66">
        <f>ROUND(AVERAGE(C9:C31),2)</f>
        <v>27904.76</v>
      </c>
      <c r="D33" s="67">
        <f>ROUND(AVERAGE(D9:D31),2)</f>
        <v>29809.52</v>
      </c>
      <c r="E33" s="68">
        <f>ROUND(AVERAGE(C33,D33),2)</f>
        <v>28857.14</v>
      </c>
      <c r="F33" s="66">
        <f>ROUND(AVERAGE(F9:F31),2)</f>
        <v>27904.76</v>
      </c>
      <c r="G33" s="67">
        <f>ROUND(AVERAGE(G9:G31),2)</f>
        <v>29809.52</v>
      </c>
      <c r="H33" s="68">
        <f>ROUND(AVERAGE(F33,G33),2)</f>
        <v>28857.14</v>
      </c>
      <c r="I33" s="69">
        <f>ROUND(AVERAGE(I9:I31),2)</f>
        <v>29535.24</v>
      </c>
      <c r="J33" s="67">
        <f>ROUND(AVERAGE(J9:J31),2)</f>
        <v>30535.24</v>
      </c>
      <c r="K33" s="68">
        <f>ROUND(AVERAGE(I33,J33),2)</f>
        <v>30035.24</v>
      </c>
      <c r="L33" s="70">
        <f>ROUND(AVERAGE(L9:L31),2)</f>
        <v>29809.52</v>
      </c>
      <c r="M33" s="103">
        <f>ROUND(AVERAGE(M9:M31),2)</f>
        <v>1.5748</v>
      </c>
      <c r="N33" s="101">
        <f>ROUND(AVERAGE(N9:N31),2)</f>
        <v>1.3707</v>
      </c>
      <c r="O33" s="95">
        <f>ROUND(AVERAGE(O9:O31),2)</f>
        <v>76.65</v>
      </c>
      <c r="P33" s="71">
        <f>AVERAGE(P9:P31)</f>
        <v>18938.78523809524</v>
      </c>
      <c r="Q33" s="71">
        <f>AVERAGE(Q9:Q31)</f>
        <v>18956.253333333334</v>
      </c>
      <c r="R33" s="71">
        <f>AVERAGE(R9:R31)</f>
        <v>21765.3980952381</v>
      </c>
      <c r="S33" s="98">
        <f>AVERAGE(S9:S31)</f>
        <v>1.5733857142857144</v>
      </c>
    </row>
    <row r="34" spans="2:19" s="26" customFormat="1" ht="12.75">
      <c r="B34" s="72" t="s">
        <v>13</v>
      </c>
      <c r="C34" s="73">
        <f aca="true" t="shared" si="4" ref="C34:H34">MAX(C9:C31)</f>
        <v>29500</v>
      </c>
      <c r="D34" s="74">
        <f t="shared" si="4"/>
        <v>31000</v>
      </c>
      <c r="E34" s="75">
        <f t="shared" si="4"/>
        <v>30250</v>
      </c>
      <c r="F34" s="73">
        <f t="shared" si="4"/>
        <v>29500</v>
      </c>
      <c r="G34" s="74">
        <f t="shared" si="4"/>
        <v>31000</v>
      </c>
      <c r="H34" s="75">
        <f t="shared" si="4"/>
        <v>30250</v>
      </c>
      <c r="I34" s="76">
        <f>MAX(I9:I31)</f>
        <v>30950</v>
      </c>
      <c r="J34" s="74">
        <f>MAX(J9:J31)</f>
        <v>31950</v>
      </c>
      <c r="K34" s="75">
        <f>MAX(K9:K31)</f>
        <v>31450</v>
      </c>
      <c r="L34" s="77">
        <f>MAX(L9:L31)</f>
        <v>31000</v>
      </c>
      <c r="M34" s="102">
        <f aca="true" t="shared" si="5" ref="M34:R34">MAX(M9:M31)</f>
        <v>1.6108</v>
      </c>
      <c r="N34" s="78">
        <f t="shared" si="5"/>
        <v>1.4158</v>
      </c>
      <c r="O34" s="79">
        <f t="shared" si="5"/>
        <v>77.96</v>
      </c>
      <c r="P34" s="80">
        <f t="shared" si="5"/>
        <v>20258.79</v>
      </c>
      <c r="Q34" s="80">
        <f t="shared" si="5"/>
        <v>20274.69</v>
      </c>
      <c r="R34" s="80">
        <f t="shared" si="5"/>
        <v>23525.84</v>
      </c>
      <c r="S34" s="99">
        <f>MAX(S9:S31)</f>
        <v>1.6092</v>
      </c>
    </row>
    <row r="35" spans="2:19" s="26" customFormat="1" ht="13.5" thickBot="1">
      <c r="B35" s="81" t="s">
        <v>14</v>
      </c>
      <c r="C35" s="82">
        <f aca="true" t="shared" si="6" ref="C35:H35">MIN(C9:C31)</f>
        <v>27000</v>
      </c>
      <c r="D35" s="83">
        <f t="shared" si="6"/>
        <v>29000</v>
      </c>
      <c r="E35" s="84">
        <f t="shared" si="6"/>
        <v>28000</v>
      </c>
      <c r="F35" s="82">
        <f t="shared" si="6"/>
        <v>27000</v>
      </c>
      <c r="G35" s="83">
        <f t="shared" si="6"/>
        <v>29000</v>
      </c>
      <c r="H35" s="84">
        <f t="shared" si="6"/>
        <v>28000</v>
      </c>
      <c r="I35" s="85">
        <f>MIN(I9:I31)</f>
        <v>28630</v>
      </c>
      <c r="J35" s="83">
        <f>MIN(J9:J31)</f>
        <v>29630</v>
      </c>
      <c r="K35" s="84">
        <f>MIN(K9:K31)</f>
        <v>29130</v>
      </c>
      <c r="L35" s="86">
        <f>MIN(L9:L31)</f>
        <v>29000</v>
      </c>
      <c r="M35" s="87">
        <f aca="true" t="shared" si="7" ref="M35:R35">MIN(M9:M31)</f>
        <v>1.5302</v>
      </c>
      <c r="N35" s="88">
        <f t="shared" si="7"/>
        <v>1.3177</v>
      </c>
      <c r="O35" s="89">
        <f t="shared" si="7"/>
        <v>75.76</v>
      </c>
      <c r="P35" s="90">
        <f t="shared" si="7"/>
        <v>18003.48</v>
      </c>
      <c r="Q35" s="90">
        <f t="shared" si="7"/>
        <v>18021.38</v>
      </c>
      <c r="R35" s="90">
        <f t="shared" si="7"/>
        <v>20483.12</v>
      </c>
      <c r="S35" s="100">
        <f>MIN(S9:S31)</f>
        <v>1.529</v>
      </c>
    </row>
    <row r="37" spans="2:11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</row>
    <row r="38" spans="2:11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</row>
    <row r="43" ht="12.75">
      <c r="P43" s="14" t="s">
        <v>20</v>
      </c>
    </row>
    <row r="44" spans="10:13" ht="12.75">
      <c r="J44" s="18"/>
      <c r="K44" s="5"/>
      <c r="M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7">
    <mergeCell ref="C7:E7"/>
    <mergeCell ref="F7:H7"/>
    <mergeCell ref="P7:Q7"/>
    <mergeCell ref="S7:S8"/>
    <mergeCell ref="I7:K7"/>
    <mergeCell ref="L7:L8"/>
    <mergeCell ref="M7:O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7">
      <selection activeCell="M24" sqref="M24"/>
    </sheetView>
  </sheetViews>
  <sheetFormatPr defaultColWidth="9.140625" defaultRowHeight="12.75"/>
  <cols>
    <col min="3" max="3" width="12.140625" style="0" customWidth="1"/>
    <col min="4" max="4" width="16.8515625" style="0" customWidth="1"/>
    <col min="6" max="6" width="12.140625" style="0" customWidth="1"/>
    <col min="7" max="7" width="18.140625" style="0" customWidth="1"/>
    <col min="9" max="9" width="13.00390625" style="0" customWidth="1"/>
    <col min="10" max="10" width="14.7109375" style="0" customWidth="1"/>
  </cols>
  <sheetData>
    <row r="2" ht="12.75">
      <c r="B2" s="107" t="s">
        <v>39</v>
      </c>
    </row>
    <row r="3" ht="13.5" thickBot="1"/>
    <row r="4" spans="3:10" ht="12.75">
      <c r="C4" s="302" t="s">
        <v>40</v>
      </c>
      <c r="D4" s="303"/>
      <c r="F4" s="302" t="s">
        <v>41</v>
      </c>
      <c r="G4" s="303"/>
      <c r="I4" s="302" t="s">
        <v>42</v>
      </c>
      <c r="J4" s="303"/>
    </row>
    <row r="5" spans="3:10" ht="12.75">
      <c r="C5" s="108">
        <f>'[2]Copper'!B6</f>
        <v>40817</v>
      </c>
      <c r="D5" s="109"/>
      <c r="F5" s="108">
        <f>'[2]Copper'!B6</f>
        <v>40817</v>
      </c>
      <c r="G5" s="109"/>
      <c r="I5" s="108">
        <f>'[2]Copper'!B6</f>
        <v>40817</v>
      </c>
      <c r="J5" s="109"/>
    </row>
    <row r="6" spans="3:10" ht="12.75">
      <c r="C6" s="110"/>
      <c r="D6" s="111" t="s">
        <v>43</v>
      </c>
      <c r="F6" s="110"/>
      <c r="G6" s="111" t="s">
        <v>43</v>
      </c>
      <c r="I6" s="110"/>
      <c r="J6" s="111" t="s">
        <v>43</v>
      </c>
    </row>
    <row r="7" spans="3:10" ht="12.75">
      <c r="C7" s="112"/>
      <c r="D7" s="113"/>
      <c r="F7" s="112"/>
      <c r="G7" s="113"/>
      <c r="I7" s="112"/>
      <c r="J7" s="113"/>
    </row>
    <row r="8" spans="3:10" ht="12.75">
      <c r="C8" s="114">
        <f>'[2]Copper'!B9</f>
        <v>40819</v>
      </c>
      <c r="D8" s="115">
        <v>6720.22</v>
      </c>
      <c r="F8" s="114">
        <f>'[2]Copper'!B9</f>
        <v>40819</v>
      </c>
      <c r="G8" s="116">
        <v>2146.84</v>
      </c>
      <c r="I8" s="114">
        <f>'[2]Copper'!B9</f>
        <v>40819</v>
      </c>
      <c r="J8" s="116">
        <v>1845.77</v>
      </c>
    </row>
    <row r="9" spans="3:10" ht="12.75">
      <c r="C9" s="114">
        <f>'[2]Copper'!B10</f>
        <v>40820</v>
      </c>
      <c r="D9" s="115">
        <v>6893.06</v>
      </c>
      <c r="F9" s="114">
        <f>'[2]Copper'!B10</f>
        <v>40820</v>
      </c>
      <c r="G9" s="116">
        <v>2206.32</v>
      </c>
      <c r="I9" s="114">
        <f>'[2]Copper'!B10</f>
        <v>40820</v>
      </c>
      <c r="J9" s="116">
        <v>1899.18</v>
      </c>
    </row>
    <row r="10" spans="3:10" ht="12.75">
      <c r="C10" s="114">
        <f>'[2]Copper'!B11</f>
        <v>40821</v>
      </c>
      <c r="D10" s="115">
        <v>6972.71</v>
      </c>
      <c r="F10" s="114">
        <f>'[2]Copper'!B11</f>
        <v>40821</v>
      </c>
      <c r="G10" s="116">
        <v>2207.18</v>
      </c>
      <c r="I10" s="114">
        <f>'[2]Copper'!B11</f>
        <v>40821</v>
      </c>
      <c r="J10" s="116">
        <v>1890.04</v>
      </c>
    </row>
    <row r="11" spans="3:12" ht="12.75">
      <c r="C11" s="114">
        <f>'[2]Copper'!B12</f>
        <v>40822</v>
      </c>
      <c r="D11" s="115">
        <v>6956.58</v>
      </c>
      <c r="F11" s="114">
        <f>'[2]Copper'!B12</f>
        <v>40822</v>
      </c>
      <c r="G11" s="116">
        <v>2187.76</v>
      </c>
      <c r="I11" s="114">
        <f>'[2]Copper'!B12</f>
        <v>40822</v>
      </c>
      <c r="J11" s="116">
        <v>1863.17</v>
      </c>
      <c r="L11" s="117"/>
    </row>
    <row r="12" spans="3:12" ht="12.75">
      <c r="C12" s="114">
        <f>'[2]Copper'!B13</f>
        <v>40823</v>
      </c>
      <c r="D12" s="115">
        <v>7316.75</v>
      </c>
      <c r="F12" s="114">
        <f>'[2]Copper'!B13</f>
        <v>40823</v>
      </c>
      <c r="G12" s="116">
        <v>2240.21</v>
      </c>
      <c r="I12" s="114">
        <f>'[2]Copper'!B13</f>
        <v>40823</v>
      </c>
      <c r="J12" s="116">
        <v>1890.07</v>
      </c>
      <c r="L12" s="117"/>
    </row>
    <row r="13" spans="3:12" ht="12.75">
      <c r="C13" s="114">
        <f>'[2]Copper'!B14</f>
        <v>40826</v>
      </c>
      <c r="D13" s="115">
        <v>7311.55</v>
      </c>
      <c r="F13" s="114">
        <f>'[2]Copper'!B14</f>
        <v>40826</v>
      </c>
      <c r="G13" s="116">
        <v>2216.15</v>
      </c>
      <c r="I13" s="114">
        <f>'[2]Copper'!B14</f>
        <v>40826</v>
      </c>
      <c r="J13" s="116">
        <v>1927.35</v>
      </c>
      <c r="L13" s="117"/>
    </row>
    <row r="14" spans="3:10" ht="12.75">
      <c r="C14" s="114">
        <f>'[2]Copper'!B15</f>
        <v>40827</v>
      </c>
      <c r="D14" s="118">
        <v>7330.81</v>
      </c>
      <c r="F14" s="114">
        <f>'[2]Copper'!B15</f>
        <v>40827</v>
      </c>
      <c r="G14" s="116">
        <v>2240.33</v>
      </c>
      <c r="I14" s="114">
        <f>'[2]Copper'!B15</f>
        <v>40827</v>
      </c>
      <c r="J14" s="118">
        <v>1938.09</v>
      </c>
    </row>
    <row r="15" spans="3:10" ht="12.75">
      <c r="C15" s="114">
        <f>'[2]Copper'!B16</f>
        <v>40828</v>
      </c>
      <c r="D15" s="118">
        <v>7380.86</v>
      </c>
      <c r="F15" s="114">
        <f>'[2]Copper'!B16</f>
        <v>40828</v>
      </c>
      <c r="G15" s="116">
        <v>2230.57</v>
      </c>
      <c r="I15" s="114">
        <f>'[2]Copper'!B16</f>
        <v>40828</v>
      </c>
      <c r="J15" s="116">
        <v>1943.04</v>
      </c>
    </row>
    <row r="16" spans="3:12" ht="12.75">
      <c r="C16" s="114">
        <f>'[2]Copper'!B17</f>
        <v>40829</v>
      </c>
      <c r="D16" s="119">
        <v>7405.06</v>
      </c>
      <c r="F16" s="114">
        <f>'[2]Copper'!B17</f>
        <v>40829</v>
      </c>
      <c r="G16" s="120">
        <v>2234.93</v>
      </c>
      <c r="I16" s="114">
        <f>'[2]Copper'!B17</f>
        <v>40829</v>
      </c>
      <c r="J16" s="120">
        <v>1938.1</v>
      </c>
      <c r="L16" s="117"/>
    </row>
    <row r="17" spans="3:12" ht="12.75">
      <c r="C17" s="114">
        <f>'[2]Copper'!B18</f>
        <v>40830</v>
      </c>
      <c r="D17" s="118">
        <v>7497.57</v>
      </c>
      <c r="F17" s="114">
        <f>'[2]Copper'!B18</f>
        <v>40830</v>
      </c>
      <c r="G17" s="118">
        <v>2211.59</v>
      </c>
      <c r="I17" s="114">
        <f>'[2]Copper'!B18</f>
        <v>40830</v>
      </c>
      <c r="J17" s="118">
        <v>1946.36</v>
      </c>
      <c r="L17" s="117"/>
    </row>
    <row r="18" spans="3:12" ht="12.75">
      <c r="C18" s="114">
        <f>'[2]Copper'!B19</f>
        <v>40833</v>
      </c>
      <c r="D18" s="121">
        <v>7543.25</v>
      </c>
      <c r="F18" s="114">
        <f>'[2]Copper'!B19</f>
        <v>40833</v>
      </c>
      <c r="G18" s="122">
        <v>2232.93</v>
      </c>
      <c r="I18" s="114">
        <f>'[2]Copper'!B19</f>
        <v>40833</v>
      </c>
      <c r="J18" s="122">
        <v>1940.78</v>
      </c>
      <c r="L18" s="117"/>
    </row>
    <row r="19" spans="3:10" ht="12.75">
      <c r="C19" s="114">
        <f>'[2]Copper'!B20</f>
        <v>40834</v>
      </c>
      <c r="D19" s="121">
        <v>7283.25</v>
      </c>
      <c r="F19" s="114">
        <f>'[2]Copper'!B20</f>
        <v>40834</v>
      </c>
      <c r="G19" s="122">
        <v>2200.32</v>
      </c>
      <c r="I19" s="114">
        <f>'[2]Copper'!B20</f>
        <v>40834</v>
      </c>
      <c r="J19" s="122">
        <v>1847.97</v>
      </c>
    </row>
    <row r="20" spans="3:10" ht="12.75">
      <c r="C20" s="114">
        <f>'[2]Copper'!B21</f>
        <v>40835</v>
      </c>
      <c r="D20" s="121">
        <v>7347.64</v>
      </c>
      <c r="F20" s="114">
        <f>'[2]Copper'!B21</f>
        <v>40835</v>
      </c>
      <c r="G20" s="122">
        <v>2199.98</v>
      </c>
      <c r="I20" s="114">
        <f>'[2]Copper'!B21</f>
        <v>40835</v>
      </c>
      <c r="J20" s="122">
        <v>1854.3</v>
      </c>
    </row>
    <row r="21" spans="3:13" ht="12.75">
      <c r="C21" s="114">
        <f>'[2]Copper'!B22</f>
        <v>40836</v>
      </c>
      <c r="D21" s="115">
        <v>6965.32</v>
      </c>
      <c r="F21" s="114">
        <f>'[2]Copper'!B22</f>
        <v>40836</v>
      </c>
      <c r="G21" s="118">
        <v>2133.13</v>
      </c>
      <c r="I21" s="114">
        <f>'[2]Copper'!B22</f>
        <v>40836</v>
      </c>
      <c r="J21" s="118">
        <v>1798.62</v>
      </c>
      <c r="M21" s="117"/>
    </row>
    <row r="22" spans="3:13" ht="12.75">
      <c r="C22" s="114">
        <f>'[2]Copper'!B23</f>
        <v>40837</v>
      </c>
      <c r="D22" s="115">
        <v>6965.32</v>
      </c>
      <c r="F22" s="114">
        <f>'[2]Copper'!B23</f>
        <v>40837</v>
      </c>
      <c r="G22" s="115">
        <v>2133.13</v>
      </c>
      <c r="I22" s="114">
        <f>'[2]Copper'!B23</f>
        <v>40837</v>
      </c>
      <c r="J22" s="115">
        <v>1798.62</v>
      </c>
      <c r="M22" s="117"/>
    </row>
    <row r="23" spans="3:13" ht="12.75">
      <c r="C23" s="114">
        <f>'[2]Copper'!B24</f>
        <v>40840</v>
      </c>
      <c r="D23" s="115">
        <v>7429.34</v>
      </c>
      <c r="F23" s="114">
        <f>'[2]Copper'!B24</f>
        <v>40840</v>
      </c>
      <c r="G23" s="115">
        <v>2185.21</v>
      </c>
      <c r="I23" s="114">
        <f>'[2]Copper'!B24</f>
        <v>40840</v>
      </c>
      <c r="J23" s="115">
        <v>1883.69</v>
      </c>
      <c r="M23" s="117"/>
    </row>
    <row r="24" spans="3:13" ht="12.75">
      <c r="C24" s="114">
        <f>'[2]Copper'!B25</f>
        <v>40841</v>
      </c>
      <c r="D24" s="115">
        <v>7713.77</v>
      </c>
      <c r="F24" s="114">
        <f>'[2]Copper'!B25</f>
        <v>40841</v>
      </c>
      <c r="G24" s="115">
        <v>2241.67</v>
      </c>
      <c r="I24" s="114">
        <f>'[2]Copper'!B25</f>
        <v>40841</v>
      </c>
      <c r="J24" s="115">
        <v>1896.85</v>
      </c>
      <c r="M24" s="117"/>
    </row>
    <row r="25" spans="3:13" ht="12.75">
      <c r="C25" s="114">
        <f>'[2]Copper'!B26</f>
        <v>40842</v>
      </c>
      <c r="D25" s="115">
        <v>7734.53</v>
      </c>
      <c r="F25" s="114">
        <f>'[2]Copper'!B26</f>
        <v>40842</v>
      </c>
      <c r="G25" s="115">
        <v>2247.72</v>
      </c>
      <c r="I25" s="114">
        <f>'[2]Copper'!B26</f>
        <v>40842</v>
      </c>
      <c r="J25" s="115">
        <v>1882.07</v>
      </c>
      <c r="M25" s="117"/>
    </row>
    <row r="26" spans="3:13" ht="12.75">
      <c r="C26" s="114">
        <f>'[2]Copper'!B27</f>
        <v>40843</v>
      </c>
      <c r="D26" s="115">
        <v>7869.64</v>
      </c>
      <c r="F26" s="114">
        <f>'[2]Copper'!B27</f>
        <v>40843</v>
      </c>
      <c r="G26" s="115">
        <v>2249.85</v>
      </c>
      <c r="I26" s="114">
        <f>'[2]Copper'!B27</f>
        <v>40843</v>
      </c>
      <c r="J26" s="115">
        <v>1899.85</v>
      </c>
      <c r="M26" s="117"/>
    </row>
    <row r="27" spans="3:10" ht="12.75">
      <c r="C27" s="114">
        <f>'[2]Copper'!B28</f>
        <v>40844</v>
      </c>
      <c r="D27" s="123">
        <v>8081.27</v>
      </c>
      <c r="F27" s="114">
        <f>'[2]Copper'!B28</f>
        <v>40844</v>
      </c>
      <c r="G27" s="115">
        <v>2246.96</v>
      </c>
      <c r="I27" s="114">
        <f>'[2]Copper'!B28</f>
        <v>40844</v>
      </c>
      <c r="J27" s="115">
        <v>1942.02</v>
      </c>
    </row>
    <row r="28" spans="3:10" ht="12.75">
      <c r="C28" s="114">
        <f>'[2]Copper'!B29</f>
        <v>40847</v>
      </c>
      <c r="D28" s="115">
        <v>7948.04</v>
      </c>
      <c r="F28" s="114">
        <f>'[2]Copper'!B29</f>
        <v>40847</v>
      </c>
      <c r="G28" s="115">
        <v>2221.5</v>
      </c>
      <c r="I28" s="114">
        <f>'[2]Copper'!B29</f>
        <v>40847</v>
      </c>
      <c r="J28" s="115">
        <v>1939.05</v>
      </c>
    </row>
    <row r="29" spans="3:10" ht="12.75">
      <c r="C29" s="114"/>
      <c r="D29" s="115"/>
      <c r="F29" s="114"/>
      <c r="G29" s="115"/>
      <c r="I29" s="114"/>
      <c r="J29" s="115"/>
    </row>
    <row r="30" spans="3:10" ht="12.75">
      <c r="C30" s="114"/>
      <c r="D30" s="115"/>
      <c r="F30" s="114"/>
      <c r="G30" s="115"/>
      <c r="I30" s="114"/>
      <c r="J30" s="124"/>
    </row>
    <row r="31" spans="3:10" ht="13.5" thickBot="1">
      <c r="C31" s="114"/>
      <c r="D31" s="115"/>
      <c r="F31" s="114"/>
      <c r="G31" s="124"/>
      <c r="I31" s="114"/>
      <c r="J31" s="124"/>
    </row>
    <row r="32" spans="2:10" ht="12.75">
      <c r="B32" s="26"/>
      <c r="C32" s="125" t="s">
        <v>12</v>
      </c>
      <c r="D32" s="126">
        <f>ROUND(AVERAGE(D8:D30),2)</f>
        <v>7365.07</v>
      </c>
      <c r="E32" s="26"/>
      <c r="F32" s="125" t="s">
        <v>12</v>
      </c>
      <c r="G32" s="126">
        <f>ROUND(AVERAGE(G8:G30),2)</f>
        <v>2210.2</v>
      </c>
      <c r="I32" s="125" t="s">
        <v>12</v>
      </c>
      <c r="J32" s="126">
        <f>ROUND(AVERAGE(J8:J30),2)</f>
        <v>1893.57</v>
      </c>
    </row>
    <row r="33" spans="2:10" ht="12.75">
      <c r="B33" s="26"/>
      <c r="C33" s="127" t="s">
        <v>13</v>
      </c>
      <c r="D33" s="128">
        <f>AVERAGE(D9:D31)</f>
        <v>7397.316000000001</v>
      </c>
      <c r="E33" s="26"/>
      <c r="F33" s="127" t="s">
        <v>13</v>
      </c>
      <c r="G33" s="128">
        <f>AVERAGE(G9:G31)</f>
        <v>2213.3720000000003</v>
      </c>
      <c r="I33" s="127" t="s">
        <v>13</v>
      </c>
      <c r="J33" s="128">
        <f>AVERAGE(J9:J31)</f>
        <v>1895.9609999999998</v>
      </c>
    </row>
    <row r="34" spans="2:10" ht="13.5" thickBot="1">
      <c r="B34" s="26"/>
      <c r="C34" s="129" t="s">
        <v>14</v>
      </c>
      <c r="D34" s="130">
        <f>AVERAGE(D10:D32)</f>
        <v>7420.916500000001</v>
      </c>
      <c r="E34" s="26"/>
      <c r="F34" s="129" t="s">
        <v>14</v>
      </c>
      <c r="G34" s="130">
        <f>AVERAGE(G10:G32)</f>
        <v>2213.566</v>
      </c>
      <c r="I34" s="129" t="s">
        <v>14</v>
      </c>
      <c r="J34" s="130">
        <f>AVERAGE(J10:J32)</f>
        <v>1895.6804999999997</v>
      </c>
    </row>
    <row r="35" ht="12.75">
      <c r="D35" s="14"/>
    </row>
    <row r="36" ht="12.75">
      <c r="D36" s="14"/>
    </row>
    <row r="37" spans="2:5" ht="12.75">
      <c r="B37" s="131" t="s">
        <v>44</v>
      </c>
      <c r="C37" s="131"/>
      <c r="D37" s="132"/>
      <c r="E37" s="131"/>
    </row>
    <row r="38" ht="12.75">
      <c r="D38" s="14"/>
    </row>
  </sheetData>
  <sheetProtection/>
  <mergeCells count="3">
    <mergeCell ref="C4:D4"/>
    <mergeCell ref="F4:G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J25"/>
  <sheetViews>
    <sheetView zoomScalePageLayoutView="0" workbookViewId="0" topLeftCell="A1">
      <selection activeCell="C34" sqref="C34:C35"/>
    </sheetView>
  </sheetViews>
  <sheetFormatPr defaultColWidth="9.140625" defaultRowHeight="12.75"/>
  <cols>
    <col min="1" max="1" width="9.140625" style="136" customWidth="1"/>
    <col min="2" max="2" width="15.57421875" style="136" customWidth="1"/>
    <col min="3" max="10" width="12.7109375" style="136" customWidth="1"/>
    <col min="11" max="16384" width="9.140625" style="136" customWidth="1"/>
  </cols>
  <sheetData>
    <row r="3" spans="2:9" ht="15.75">
      <c r="B3" s="133" t="s">
        <v>45</v>
      </c>
      <c r="C3" s="134"/>
      <c r="D3" s="135"/>
      <c r="G3" s="137"/>
      <c r="H3" s="137"/>
      <c r="I3" s="138"/>
    </row>
    <row r="4" spans="2:9" ht="12.75">
      <c r="B4" s="139" t="s">
        <v>46</v>
      </c>
      <c r="C4" s="140"/>
      <c r="D4" s="141"/>
      <c r="G4" s="142"/>
      <c r="H4" s="143"/>
      <c r="I4" s="137"/>
    </row>
    <row r="5" spans="2:9" ht="12.75">
      <c r="B5" s="144" t="s">
        <v>47</v>
      </c>
      <c r="C5" s="134"/>
      <c r="D5" s="145"/>
      <c r="G5" s="146"/>
      <c r="H5" s="137"/>
      <c r="I5" s="134"/>
    </row>
    <row r="6" spans="2:9" ht="12.75">
      <c r="B6" s="134"/>
      <c r="C6" s="134"/>
      <c r="D6" s="134"/>
      <c r="E6" s="134"/>
      <c r="F6" s="134"/>
      <c r="G6" s="134"/>
      <c r="H6" s="134"/>
      <c r="I6" s="134"/>
    </row>
    <row r="7" spans="2:10" ht="12.75">
      <c r="B7" s="147"/>
      <c r="C7" s="148" t="s">
        <v>48</v>
      </c>
      <c r="D7" s="148" t="s">
        <v>48</v>
      </c>
      <c r="E7" s="148" t="s">
        <v>48</v>
      </c>
      <c r="F7" s="137"/>
      <c r="G7" s="137"/>
      <c r="H7" s="137"/>
      <c r="I7" s="137"/>
      <c r="J7" s="137"/>
    </row>
    <row r="8" spans="2:10" ht="12.75">
      <c r="B8" s="149"/>
      <c r="C8" s="150" t="s">
        <v>49</v>
      </c>
      <c r="D8" s="150" t="s">
        <v>50</v>
      </c>
      <c r="E8" s="150" t="s">
        <v>51</v>
      </c>
      <c r="F8" s="137"/>
      <c r="G8" s="137"/>
      <c r="H8" s="137"/>
      <c r="I8" s="137"/>
      <c r="J8" s="137"/>
    </row>
    <row r="9" spans="2:10" ht="12.75">
      <c r="B9" s="149"/>
      <c r="C9" s="151" t="s">
        <v>52</v>
      </c>
      <c r="D9" s="152" t="s">
        <v>52</v>
      </c>
      <c r="E9" s="151" t="s">
        <v>52</v>
      </c>
      <c r="F9" s="153"/>
      <c r="G9" s="137"/>
      <c r="H9" s="153"/>
      <c r="I9" s="137"/>
      <c r="J9" s="153"/>
    </row>
    <row r="10" spans="2:10" ht="12.75">
      <c r="B10" s="147"/>
      <c r="C10" s="154"/>
      <c r="D10" s="155"/>
      <c r="E10" s="154"/>
      <c r="F10" s="156"/>
      <c r="G10" s="157"/>
      <c r="H10" s="156"/>
      <c r="I10" s="157"/>
      <c r="J10" s="156"/>
    </row>
    <row r="11" spans="2:10" ht="12.75">
      <c r="B11" s="158" t="s">
        <v>53</v>
      </c>
      <c r="C11" s="159">
        <f>ABR!D32</f>
        <v>7365.07</v>
      </c>
      <c r="D11" s="160">
        <f>ABR!G32</f>
        <v>2210.2</v>
      </c>
      <c r="E11" s="159">
        <f>ABR!J32</f>
        <v>1893.57</v>
      </c>
      <c r="F11" s="157"/>
      <c r="G11" s="157"/>
      <c r="H11" s="157"/>
      <c r="I11" s="157"/>
      <c r="J11" s="157"/>
    </row>
    <row r="12" spans="2:9" ht="12.75">
      <c r="B12" s="134"/>
      <c r="C12" s="157"/>
      <c r="D12" s="157"/>
      <c r="E12" s="157"/>
      <c r="F12" s="157"/>
      <c r="G12" s="157"/>
      <c r="H12" s="157"/>
      <c r="I12" s="157"/>
    </row>
    <row r="13" spans="2:9" ht="12.75">
      <c r="B13" s="161"/>
      <c r="C13" s="161"/>
      <c r="D13" s="162"/>
      <c r="E13" s="161"/>
      <c r="F13" s="161" t="s">
        <v>20</v>
      </c>
      <c r="G13" s="161"/>
      <c r="H13" s="161"/>
      <c r="I13" s="161"/>
    </row>
    <row r="14" spans="2:9" ht="12.75">
      <c r="B14" s="161"/>
      <c r="C14" s="161"/>
      <c r="D14" s="162"/>
      <c r="E14" s="161"/>
      <c r="F14" s="161"/>
      <c r="G14" s="161"/>
      <c r="H14" s="161"/>
      <c r="I14" s="161"/>
    </row>
    <row r="15" spans="2:9" ht="12.75">
      <c r="B15" s="163" t="s">
        <v>54</v>
      </c>
      <c r="C15" s="164"/>
      <c r="D15" s="162"/>
      <c r="G15" s="161"/>
      <c r="H15" s="161"/>
      <c r="I15" s="161"/>
    </row>
    <row r="16" spans="2:9" ht="12.75">
      <c r="B16" s="163" t="s">
        <v>55</v>
      </c>
      <c r="C16" s="165"/>
      <c r="D16" s="166"/>
      <c r="G16" s="161"/>
      <c r="H16" s="161"/>
      <c r="I16" s="134"/>
    </row>
    <row r="17" spans="2:9" ht="12.75">
      <c r="B17" s="167" t="s">
        <v>11</v>
      </c>
      <c r="C17" s="168">
        <f>'[2]Averages inc. Euro Eq'!F73</f>
        <v>1.5748428571428574</v>
      </c>
      <c r="D17" s="166"/>
      <c r="G17" s="134"/>
      <c r="H17" s="134"/>
      <c r="I17" s="134"/>
    </row>
    <row r="18" spans="2:4" ht="12.75">
      <c r="B18" s="167" t="s">
        <v>56</v>
      </c>
      <c r="C18" s="169">
        <f>'[2]Averages inc. Euro Eq'!F74</f>
        <v>76.64857142857143</v>
      </c>
      <c r="D18" s="166"/>
    </row>
    <row r="19" spans="2:9" ht="12.75">
      <c r="B19" s="170" t="s">
        <v>57</v>
      </c>
      <c r="C19" s="168">
        <f>'[2]Averages inc. Euro Eq'!F75</f>
        <v>1.370709523809524</v>
      </c>
      <c r="D19" s="166"/>
      <c r="I19" s="134"/>
    </row>
    <row r="20" spans="2:9" ht="12.75">
      <c r="B20" s="171"/>
      <c r="C20" s="172"/>
      <c r="D20" s="166"/>
      <c r="H20" s="173"/>
      <c r="I20" s="134"/>
    </row>
    <row r="21" spans="2:9" ht="12.75">
      <c r="B21" s="173" t="s">
        <v>58</v>
      </c>
      <c r="C21" s="172"/>
      <c r="D21" s="166"/>
      <c r="H21" s="173"/>
      <c r="I21" s="134"/>
    </row>
    <row r="22" spans="2:9" ht="12.75">
      <c r="B22" s="173"/>
      <c r="C22" s="174"/>
      <c r="D22" s="175"/>
      <c r="I22" s="134"/>
    </row>
    <row r="23" spans="2:9" ht="12.75">
      <c r="B23" s="173"/>
      <c r="C23" s="174"/>
      <c r="D23" s="175"/>
      <c r="I23" s="134"/>
    </row>
    <row r="24" spans="2:9" ht="12.75">
      <c r="B24" s="176" t="s">
        <v>15</v>
      </c>
      <c r="C24" s="177"/>
      <c r="D24" s="178"/>
      <c r="E24" s="179"/>
      <c r="F24" s="180"/>
      <c r="G24" s="181"/>
      <c r="H24" s="182"/>
      <c r="I24" s="183"/>
    </row>
    <row r="25" spans="2:9" ht="12.75">
      <c r="B25" s="184" t="s">
        <v>59</v>
      </c>
      <c r="C25" s="185"/>
      <c r="D25" s="185"/>
      <c r="E25" s="185"/>
      <c r="F25" s="185"/>
      <c r="G25" s="185"/>
      <c r="H25" s="185"/>
      <c r="I25" s="186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O77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27.28125" style="0" customWidth="1"/>
    <col min="3" max="13" width="14.28125" style="0" customWidth="1"/>
  </cols>
  <sheetData>
    <row r="4" ht="12.75">
      <c r="C4" t="s">
        <v>20</v>
      </c>
    </row>
    <row r="5" spans="2:9" ht="15.75">
      <c r="B5" s="187"/>
      <c r="C5" s="6"/>
      <c r="D5" s="188"/>
      <c r="F5" s="189" t="s">
        <v>60</v>
      </c>
      <c r="G5" s="190"/>
      <c r="H5" s="190"/>
      <c r="I5" s="191"/>
    </row>
    <row r="6" spans="2:9" ht="12.75">
      <c r="B6" s="192"/>
      <c r="C6" s="192"/>
      <c r="D6" s="107"/>
      <c r="F6" s="193" t="s">
        <v>61</v>
      </c>
      <c r="G6" s="194"/>
      <c r="H6" s="195"/>
      <c r="I6" s="196"/>
    </row>
    <row r="7" spans="2:9" ht="12.75">
      <c r="B7" s="6"/>
      <c r="C7" s="6"/>
      <c r="D7" s="197"/>
      <c r="F7" s="198" t="s">
        <v>47</v>
      </c>
      <c r="G7" s="199"/>
      <c r="H7" s="196"/>
      <c r="I7" s="6"/>
    </row>
    <row r="8" spans="2:9" ht="13.5" thickBot="1">
      <c r="B8" s="6"/>
      <c r="C8" s="200"/>
      <c r="D8" s="200"/>
      <c r="E8" s="200"/>
      <c r="F8" s="200"/>
      <c r="G8" s="6"/>
      <c r="H8" s="6"/>
      <c r="I8" s="6"/>
    </row>
    <row r="9" spans="2:13" ht="12.75">
      <c r="B9" s="201"/>
      <c r="C9" s="202" t="s">
        <v>62</v>
      </c>
      <c r="D9" s="203" t="s">
        <v>50</v>
      </c>
      <c r="E9" s="203" t="s">
        <v>49</v>
      </c>
      <c r="F9" s="203" t="s">
        <v>63</v>
      </c>
      <c r="G9" s="203" t="s">
        <v>64</v>
      </c>
      <c r="H9" s="203" t="s">
        <v>65</v>
      </c>
      <c r="I9" s="203" t="s">
        <v>66</v>
      </c>
      <c r="J9" s="204" t="s">
        <v>67</v>
      </c>
      <c r="K9" s="205" t="s">
        <v>68</v>
      </c>
      <c r="L9" s="206" t="s">
        <v>69</v>
      </c>
      <c r="M9" s="207" t="s">
        <v>70</v>
      </c>
    </row>
    <row r="10" spans="2:13" ht="12.75">
      <c r="B10" s="208"/>
      <c r="C10" s="209" t="s">
        <v>50</v>
      </c>
      <c r="D10" s="196" t="s">
        <v>71</v>
      </c>
      <c r="E10" s="196"/>
      <c r="F10" s="196"/>
      <c r="G10" s="196"/>
      <c r="H10" s="196"/>
      <c r="I10" s="196" t="s">
        <v>51</v>
      </c>
      <c r="J10" s="8"/>
      <c r="K10" s="210"/>
      <c r="L10" s="210"/>
      <c r="M10" s="12"/>
    </row>
    <row r="11" spans="2:13" ht="12.75">
      <c r="B11" s="208"/>
      <c r="C11" s="211" t="s">
        <v>52</v>
      </c>
      <c r="D11" s="212" t="s">
        <v>52</v>
      </c>
      <c r="E11" s="213" t="s">
        <v>52</v>
      </c>
      <c r="F11" s="213" t="s">
        <v>52</v>
      </c>
      <c r="G11" s="213" t="s">
        <v>52</v>
      </c>
      <c r="H11" s="213" t="s">
        <v>52</v>
      </c>
      <c r="I11" s="214" t="s">
        <v>52</v>
      </c>
      <c r="J11" s="214" t="s">
        <v>52</v>
      </c>
      <c r="K11" s="215" t="s">
        <v>52</v>
      </c>
      <c r="L11" s="216" t="s">
        <v>52</v>
      </c>
      <c r="M11" s="217" t="s">
        <v>52</v>
      </c>
    </row>
    <row r="12" spans="2:13" ht="12.75">
      <c r="B12" s="218"/>
      <c r="C12" s="219"/>
      <c r="D12" s="220"/>
      <c r="E12" s="220"/>
      <c r="F12" s="220"/>
      <c r="G12" s="220"/>
      <c r="H12" s="220"/>
      <c r="I12" s="221"/>
      <c r="J12" s="222"/>
      <c r="K12" s="222"/>
      <c r="L12" s="223"/>
      <c r="M12" s="12"/>
    </row>
    <row r="13" spans="2:13" ht="12.75">
      <c r="B13" s="224" t="s">
        <v>72</v>
      </c>
      <c r="C13" s="225">
        <v>2171.48</v>
      </c>
      <c r="D13" s="225">
        <v>2159.1</v>
      </c>
      <c r="E13" s="225">
        <v>7346.71</v>
      </c>
      <c r="F13" s="225">
        <v>1947.9</v>
      </c>
      <c r="G13" s="225">
        <v>18879.29</v>
      </c>
      <c r="H13" s="225">
        <v>21771.67</v>
      </c>
      <c r="I13" s="226">
        <v>1858.38</v>
      </c>
      <c r="J13" s="225">
        <v>2221.45</v>
      </c>
      <c r="K13" s="225">
        <v>557.17</v>
      </c>
      <c r="L13" s="227">
        <v>29942.86</v>
      </c>
      <c r="M13" s="228">
        <v>27904.76</v>
      </c>
    </row>
    <row r="14" spans="2:13" ht="12.75">
      <c r="B14" s="229" t="s">
        <v>73</v>
      </c>
      <c r="C14" s="230"/>
      <c r="D14" s="230"/>
      <c r="E14" s="230"/>
      <c r="F14" s="230"/>
      <c r="G14" s="230"/>
      <c r="H14" s="230"/>
      <c r="I14" s="219"/>
      <c r="J14" s="231"/>
      <c r="K14" s="231"/>
      <c r="L14" s="232"/>
      <c r="M14" s="233"/>
    </row>
    <row r="15" spans="2:13" ht="12.75">
      <c r="B15" s="224" t="s">
        <v>74</v>
      </c>
      <c r="C15" s="225">
        <v>2172.21</v>
      </c>
      <c r="D15" s="225">
        <v>2166.48</v>
      </c>
      <c r="E15" s="225">
        <v>7347.5</v>
      </c>
      <c r="F15" s="225">
        <v>1948.6</v>
      </c>
      <c r="G15" s="225">
        <v>18886.43</v>
      </c>
      <c r="H15" s="225">
        <v>21792.62</v>
      </c>
      <c r="I15" s="226">
        <v>1859.17</v>
      </c>
      <c r="J15" s="225">
        <v>2224.57</v>
      </c>
      <c r="K15" s="225">
        <v>561.52</v>
      </c>
      <c r="L15" s="227">
        <v>31238.1</v>
      </c>
      <c r="M15" s="228">
        <v>29809.52</v>
      </c>
    </row>
    <row r="16" spans="2:13" ht="12.75">
      <c r="B16" s="229"/>
      <c r="C16" s="230"/>
      <c r="D16" s="230"/>
      <c r="E16" s="230"/>
      <c r="F16" s="230"/>
      <c r="G16" s="230"/>
      <c r="H16" s="230"/>
      <c r="I16" s="219"/>
      <c r="J16" s="231"/>
      <c r="K16" s="231"/>
      <c r="L16" s="234"/>
      <c r="M16" s="235"/>
    </row>
    <row r="17" spans="2:13" ht="12.75">
      <c r="B17" s="224" t="s">
        <v>75</v>
      </c>
      <c r="C17" s="225">
        <v>2171.85</v>
      </c>
      <c r="D17" s="225">
        <v>2162.79</v>
      </c>
      <c r="E17" s="225">
        <v>7347.11</v>
      </c>
      <c r="F17" s="225">
        <v>1948.25</v>
      </c>
      <c r="G17" s="225">
        <v>18882.86</v>
      </c>
      <c r="H17" s="225">
        <v>21782.15</v>
      </c>
      <c r="I17" s="226">
        <v>1858.78</v>
      </c>
      <c r="J17" s="225">
        <v>2223.01</v>
      </c>
      <c r="K17" s="225">
        <v>559.35</v>
      </c>
      <c r="L17" s="227">
        <v>30590.48</v>
      </c>
      <c r="M17" s="228">
        <v>28857.14</v>
      </c>
    </row>
    <row r="18" spans="2:13" ht="12.75">
      <c r="B18" s="229"/>
      <c r="C18" s="230"/>
      <c r="D18" s="230"/>
      <c r="E18" s="230"/>
      <c r="F18" s="230"/>
      <c r="G18" s="230"/>
      <c r="H18" s="230"/>
      <c r="I18" s="219"/>
      <c r="J18" s="231"/>
      <c r="K18" s="231"/>
      <c r="L18" s="234"/>
      <c r="M18" s="235"/>
    </row>
    <row r="19" spans="2:13" ht="12.75">
      <c r="B19" s="224" t="s">
        <v>76</v>
      </c>
      <c r="C19" s="225">
        <v>2200.38</v>
      </c>
      <c r="D19" s="225">
        <v>2157.62</v>
      </c>
      <c r="E19" s="225">
        <v>7364.81</v>
      </c>
      <c r="F19" s="225">
        <v>1956.19</v>
      </c>
      <c r="G19" s="225">
        <v>18903.33</v>
      </c>
      <c r="H19" s="225">
        <v>21772.62</v>
      </c>
      <c r="I19" s="226">
        <v>1879.88</v>
      </c>
      <c r="J19" s="225">
        <v>2251.19</v>
      </c>
      <c r="K19" s="225">
        <v>538.57</v>
      </c>
      <c r="L19" s="227">
        <v>29941.05</v>
      </c>
      <c r="M19" s="228">
        <v>27904.76</v>
      </c>
    </row>
    <row r="20" spans="2:13" ht="12.75">
      <c r="B20" s="229"/>
      <c r="C20" s="230"/>
      <c r="D20" s="230"/>
      <c r="E20" s="230"/>
      <c r="F20" s="230"/>
      <c r="G20" s="230"/>
      <c r="H20" s="230"/>
      <c r="I20" s="219"/>
      <c r="J20" s="231"/>
      <c r="K20" s="231"/>
      <c r="L20" s="232"/>
      <c r="M20" s="233"/>
    </row>
    <row r="21" spans="2:13" ht="12.75">
      <c r="B21" s="224" t="s">
        <v>77</v>
      </c>
      <c r="C21" s="225">
        <v>2201.17</v>
      </c>
      <c r="D21" s="225">
        <v>2167.14</v>
      </c>
      <c r="E21" s="231">
        <v>7366.33</v>
      </c>
      <c r="F21" s="225">
        <v>1958.17</v>
      </c>
      <c r="G21" s="225">
        <v>18925.95</v>
      </c>
      <c r="H21" s="225">
        <v>21812.14</v>
      </c>
      <c r="I21" s="226">
        <v>1880.76</v>
      </c>
      <c r="J21" s="225">
        <v>2260.71</v>
      </c>
      <c r="K21" s="225">
        <v>547.71</v>
      </c>
      <c r="L21" s="227">
        <v>31238.1</v>
      </c>
      <c r="M21" s="228">
        <v>29809.52</v>
      </c>
    </row>
    <row r="22" spans="2:13" ht="12.75">
      <c r="B22" s="229"/>
      <c r="C22" s="231"/>
      <c r="D22" s="231"/>
      <c r="E22" s="230"/>
      <c r="F22" s="231"/>
      <c r="G22" s="231"/>
      <c r="H22" s="231"/>
      <c r="I22" s="236"/>
      <c r="J22" s="231"/>
      <c r="K22" s="231"/>
      <c r="L22" s="232"/>
      <c r="M22" s="233"/>
    </row>
    <row r="23" spans="2:13" ht="12.75">
      <c r="B23" s="224" t="s">
        <v>78</v>
      </c>
      <c r="C23" s="225">
        <v>2200.78</v>
      </c>
      <c r="D23" s="225">
        <v>2162.38</v>
      </c>
      <c r="E23" s="225">
        <v>7365.57</v>
      </c>
      <c r="F23" s="225">
        <v>1957.18</v>
      </c>
      <c r="G23" s="225">
        <v>18914.64</v>
      </c>
      <c r="H23" s="225">
        <v>21792.38</v>
      </c>
      <c r="I23" s="226">
        <v>1880.32</v>
      </c>
      <c r="J23" s="225">
        <v>2255.95</v>
      </c>
      <c r="K23" s="225">
        <v>543.14</v>
      </c>
      <c r="L23" s="227">
        <v>30589.58</v>
      </c>
      <c r="M23" s="228">
        <v>28857.14</v>
      </c>
    </row>
    <row r="24" spans="2:13" ht="12.75">
      <c r="B24" s="229"/>
      <c r="C24" s="230"/>
      <c r="D24" s="230"/>
      <c r="E24" s="230"/>
      <c r="F24" s="230"/>
      <c r="G24" s="230"/>
      <c r="H24" s="230"/>
      <c r="I24" s="219"/>
      <c r="J24" s="230"/>
      <c r="K24" s="230"/>
      <c r="L24" s="237"/>
      <c r="M24" s="238"/>
    </row>
    <row r="25" spans="2:13" ht="12.75">
      <c r="B25" s="224" t="s">
        <v>79</v>
      </c>
      <c r="C25" s="225">
        <v>2272.36</v>
      </c>
      <c r="D25" s="225">
        <v>2162.27</v>
      </c>
      <c r="E25" s="225">
        <v>7547.27</v>
      </c>
      <c r="F25" s="225">
        <v>2002.55</v>
      </c>
      <c r="G25" s="225">
        <v>19160.45</v>
      </c>
      <c r="H25" s="225"/>
      <c r="I25" s="226">
        <v>1933.91</v>
      </c>
      <c r="J25" s="225">
        <v>2324.55</v>
      </c>
      <c r="K25" s="225"/>
      <c r="L25" s="227"/>
      <c r="M25" s="228"/>
    </row>
    <row r="26" spans="2:13" ht="12.75">
      <c r="B26" s="229"/>
      <c r="C26" s="230"/>
      <c r="D26" s="230"/>
      <c r="E26" s="230"/>
      <c r="F26" s="230"/>
      <c r="G26" s="230"/>
      <c r="H26" s="230"/>
      <c r="I26" s="219"/>
      <c r="J26" s="230"/>
      <c r="K26" s="230"/>
      <c r="L26" s="237"/>
      <c r="M26" s="238"/>
    </row>
    <row r="27" spans="2:13" ht="12.75">
      <c r="B27" s="224" t="s">
        <v>80</v>
      </c>
      <c r="C27" s="225">
        <v>2277.36</v>
      </c>
      <c r="D27" s="225">
        <v>2172.27</v>
      </c>
      <c r="E27" s="225">
        <v>7557.27</v>
      </c>
      <c r="F27" s="225">
        <v>2007.55</v>
      </c>
      <c r="G27" s="225">
        <v>19260.45</v>
      </c>
      <c r="H27" s="225"/>
      <c r="I27" s="226">
        <v>1938.91</v>
      </c>
      <c r="J27" s="225">
        <v>2334.55</v>
      </c>
      <c r="K27" s="225"/>
      <c r="L27" s="227"/>
      <c r="M27" s="228"/>
    </row>
    <row r="28" spans="2:13" ht="12.75">
      <c r="B28" s="218"/>
      <c r="C28" s="230"/>
      <c r="D28" s="230"/>
      <c r="E28" s="230"/>
      <c r="F28" s="230"/>
      <c r="G28" s="230"/>
      <c r="H28" s="230"/>
      <c r="I28" s="219"/>
      <c r="J28" s="230"/>
      <c r="K28" s="230"/>
      <c r="L28" s="237"/>
      <c r="M28" s="238"/>
    </row>
    <row r="29" spans="2:13" ht="12.75">
      <c r="B29" s="224" t="s">
        <v>81</v>
      </c>
      <c r="C29" s="225">
        <v>2274.86</v>
      </c>
      <c r="D29" s="225">
        <v>2167.27</v>
      </c>
      <c r="E29" s="225">
        <v>7552.27</v>
      </c>
      <c r="F29" s="225">
        <v>2005.05</v>
      </c>
      <c r="G29" s="225">
        <v>19210.45</v>
      </c>
      <c r="H29" s="225"/>
      <c r="I29" s="226">
        <v>1936.41</v>
      </c>
      <c r="J29" s="225">
        <v>2329.55</v>
      </c>
      <c r="K29" s="225"/>
      <c r="L29" s="227"/>
      <c r="M29" s="228"/>
    </row>
    <row r="30" spans="2:13" ht="12.75">
      <c r="B30" s="229"/>
      <c r="C30" s="230"/>
      <c r="D30" s="230"/>
      <c r="E30" s="230"/>
      <c r="F30" s="230"/>
      <c r="G30" s="230"/>
      <c r="H30" s="230"/>
      <c r="I30" s="219"/>
      <c r="J30" s="230"/>
      <c r="K30" s="230"/>
      <c r="L30" s="237"/>
      <c r="M30" s="238"/>
    </row>
    <row r="31" spans="2:13" ht="12.75">
      <c r="B31" s="224" t="s">
        <v>82</v>
      </c>
      <c r="C31" s="225">
        <v>2355.36</v>
      </c>
      <c r="D31" s="225"/>
      <c r="E31" s="225">
        <v>7527.27</v>
      </c>
      <c r="F31" s="225">
        <v>2036.18</v>
      </c>
      <c r="G31" s="225">
        <v>19092.27</v>
      </c>
      <c r="H31" s="225"/>
      <c r="I31" s="226">
        <v>1969.27</v>
      </c>
      <c r="J31" s="225"/>
      <c r="K31" s="225"/>
      <c r="L31" s="227"/>
      <c r="M31" s="228"/>
    </row>
    <row r="32" spans="2:13" ht="12.75">
      <c r="B32" s="229"/>
      <c r="C32" s="230"/>
      <c r="D32" s="230"/>
      <c r="E32" s="230"/>
      <c r="F32" s="230"/>
      <c r="G32" s="230"/>
      <c r="H32" s="230"/>
      <c r="I32" s="219"/>
      <c r="J32" s="230"/>
      <c r="K32" s="230"/>
      <c r="L32" s="237"/>
      <c r="M32" s="238"/>
    </row>
    <row r="33" spans="2:13" ht="12.75">
      <c r="B33" s="224" t="s">
        <v>83</v>
      </c>
      <c r="C33" s="225">
        <v>2360.36</v>
      </c>
      <c r="D33" s="225"/>
      <c r="E33" s="225">
        <v>7537.27</v>
      </c>
      <c r="F33" s="225">
        <v>2041.18</v>
      </c>
      <c r="G33" s="225">
        <v>19192.27</v>
      </c>
      <c r="H33" s="225"/>
      <c r="I33" s="226">
        <v>1974.27</v>
      </c>
      <c r="J33" s="225"/>
      <c r="K33" s="225"/>
      <c r="L33" s="227"/>
      <c r="M33" s="228"/>
    </row>
    <row r="34" spans="2:13" ht="12.75">
      <c r="B34" s="218"/>
      <c r="C34" s="230"/>
      <c r="D34" s="230"/>
      <c r="E34" s="230"/>
      <c r="F34" s="230"/>
      <c r="G34" s="230"/>
      <c r="H34" s="230"/>
      <c r="I34" s="219"/>
      <c r="J34" s="230"/>
      <c r="K34" s="230"/>
      <c r="L34" s="237"/>
      <c r="M34" s="238"/>
    </row>
    <row r="35" spans="2:13" ht="12.75">
      <c r="B35" s="224" t="s">
        <v>84</v>
      </c>
      <c r="C35" s="225">
        <v>2357.86</v>
      </c>
      <c r="D35" s="225"/>
      <c r="E35" s="225">
        <v>7532.27</v>
      </c>
      <c r="F35" s="225">
        <v>2038.68</v>
      </c>
      <c r="G35" s="225">
        <v>19142.27</v>
      </c>
      <c r="H35" s="225"/>
      <c r="I35" s="226">
        <v>1971.77</v>
      </c>
      <c r="J35" s="225"/>
      <c r="K35" s="225"/>
      <c r="L35" s="227"/>
      <c r="M35" s="228"/>
    </row>
    <row r="36" spans="2:13" ht="12.75">
      <c r="B36" s="229"/>
      <c r="C36" s="230"/>
      <c r="D36" s="230"/>
      <c r="E36" s="230"/>
      <c r="F36" s="230"/>
      <c r="G36" s="230"/>
      <c r="H36" s="230"/>
      <c r="I36" s="219"/>
      <c r="J36" s="230"/>
      <c r="K36" s="230"/>
      <c r="L36" s="237"/>
      <c r="M36" s="238"/>
    </row>
    <row r="37" spans="2:13" ht="12.75">
      <c r="B37" s="224" t="s">
        <v>85</v>
      </c>
      <c r="C37" s="225">
        <v>2433.18</v>
      </c>
      <c r="D37" s="225"/>
      <c r="E37" s="225">
        <v>7490.45</v>
      </c>
      <c r="F37" s="225">
        <v>2056.18</v>
      </c>
      <c r="G37" s="225">
        <v>18816.36</v>
      </c>
      <c r="H37" s="225"/>
      <c r="I37" s="226">
        <v>1975.64</v>
      </c>
      <c r="J37" s="225"/>
      <c r="K37" s="225"/>
      <c r="L37" s="227"/>
      <c r="M37" s="228"/>
    </row>
    <row r="38" spans="2:13" ht="12.75">
      <c r="B38" s="229"/>
      <c r="C38" s="230"/>
      <c r="D38" s="230"/>
      <c r="E38" s="230"/>
      <c r="F38" s="230"/>
      <c r="G38" s="230"/>
      <c r="H38" s="230"/>
      <c r="I38" s="219"/>
      <c r="J38" s="230"/>
      <c r="K38" s="230"/>
      <c r="L38" s="237"/>
      <c r="M38" s="238"/>
    </row>
    <row r="39" spans="2:13" ht="12.75">
      <c r="B39" s="224" t="s">
        <v>86</v>
      </c>
      <c r="C39" s="225">
        <v>2438.18</v>
      </c>
      <c r="D39" s="225"/>
      <c r="E39" s="225">
        <v>7500.45</v>
      </c>
      <c r="F39" s="225">
        <v>2061.18</v>
      </c>
      <c r="G39" s="225">
        <v>18916.36</v>
      </c>
      <c r="H39" s="225"/>
      <c r="I39" s="226">
        <v>1980.64</v>
      </c>
      <c r="J39" s="225"/>
      <c r="K39" s="225"/>
      <c r="L39" s="227"/>
      <c r="M39" s="228"/>
    </row>
    <row r="40" spans="2:13" ht="12.75">
      <c r="B40" s="218"/>
      <c r="C40" s="230"/>
      <c r="D40" s="230"/>
      <c r="E40" s="230"/>
      <c r="F40" s="230"/>
      <c r="G40" s="230"/>
      <c r="H40" s="230"/>
      <c r="I40" s="219"/>
      <c r="J40" s="230"/>
      <c r="K40" s="230"/>
      <c r="L40" s="237"/>
      <c r="M40" s="238"/>
    </row>
    <row r="41" spans="2:13" ht="12.75">
      <c r="B41" s="224" t="s">
        <v>87</v>
      </c>
      <c r="C41" s="225">
        <v>2435.68</v>
      </c>
      <c r="D41" s="225"/>
      <c r="E41" s="225">
        <v>7495.45</v>
      </c>
      <c r="F41" s="225">
        <v>2058.68</v>
      </c>
      <c r="G41" s="225">
        <v>18866.36</v>
      </c>
      <c r="H41" s="225"/>
      <c r="I41" s="226">
        <v>1978.14</v>
      </c>
      <c r="J41" s="225"/>
      <c r="K41" s="225"/>
      <c r="L41" s="227"/>
      <c r="M41" s="228"/>
    </row>
    <row r="42" spans="2:13" ht="12.75">
      <c r="B42" s="229"/>
      <c r="C42" s="230"/>
      <c r="D42" s="230"/>
      <c r="E42" s="230"/>
      <c r="F42" s="230"/>
      <c r="G42" s="230"/>
      <c r="H42" s="230"/>
      <c r="I42" s="219"/>
      <c r="J42" s="231"/>
      <c r="K42" s="231"/>
      <c r="L42" s="232"/>
      <c r="M42" s="233"/>
    </row>
    <row r="43" spans="1:13" ht="12.75">
      <c r="A43" t="s">
        <v>20</v>
      </c>
      <c r="B43" s="224" t="s">
        <v>88</v>
      </c>
      <c r="C43" s="225">
        <v>2274.86</v>
      </c>
      <c r="D43" s="225">
        <v>2172.62</v>
      </c>
      <c r="E43" s="225">
        <v>7388.33</v>
      </c>
      <c r="F43" s="225">
        <v>2009</v>
      </c>
      <c r="G43" s="225">
        <v>18920.24</v>
      </c>
      <c r="H43" s="225">
        <v>21845</v>
      </c>
      <c r="I43" s="226">
        <v>1949.52</v>
      </c>
      <c r="J43" s="225">
        <v>2335.71</v>
      </c>
      <c r="K43" s="225">
        <v>594.52</v>
      </c>
      <c r="L43" s="227">
        <v>29160</v>
      </c>
      <c r="M43" s="228">
        <v>29535.24</v>
      </c>
    </row>
    <row r="44" spans="2:13" ht="12.75">
      <c r="B44" s="229"/>
      <c r="C44" s="230"/>
      <c r="D44" s="230"/>
      <c r="E44" s="230"/>
      <c r="F44" s="230"/>
      <c r="G44" s="230"/>
      <c r="H44" s="230"/>
      <c r="I44" s="219"/>
      <c r="J44" s="231"/>
      <c r="K44" s="231"/>
      <c r="L44" s="232"/>
      <c r="M44" s="233"/>
    </row>
    <row r="45" spans="2:13" ht="12.75">
      <c r="B45" s="224" t="s">
        <v>89</v>
      </c>
      <c r="C45" s="225">
        <v>2279.86</v>
      </c>
      <c r="D45" s="225">
        <v>2182.62</v>
      </c>
      <c r="E45" s="225">
        <v>7398.33</v>
      </c>
      <c r="F45" s="225">
        <v>2014</v>
      </c>
      <c r="G45" s="225">
        <v>19020.24</v>
      </c>
      <c r="H45" s="225">
        <v>21895</v>
      </c>
      <c r="I45" s="226">
        <v>1954.52</v>
      </c>
      <c r="J45" s="225">
        <v>2345.71</v>
      </c>
      <c r="K45" s="225">
        <v>604.52</v>
      </c>
      <c r="L45" s="227">
        <v>30160</v>
      </c>
      <c r="M45" s="228">
        <v>30535.24</v>
      </c>
    </row>
    <row r="46" spans="2:13" ht="12.75">
      <c r="B46" s="229"/>
      <c r="C46" s="231"/>
      <c r="D46" s="231"/>
      <c r="E46" s="231"/>
      <c r="F46" s="231"/>
      <c r="G46" s="231"/>
      <c r="H46" s="231"/>
      <c r="I46" s="236"/>
      <c r="J46" s="231"/>
      <c r="K46" s="231"/>
      <c r="L46" s="232"/>
      <c r="M46" s="233"/>
    </row>
    <row r="47" spans="2:13" ht="12.75">
      <c r="B47" s="229" t="s">
        <v>90</v>
      </c>
      <c r="C47" s="231">
        <v>2277.36</v>
      </c>
      <c r="D47" s="231">
        <v>2177.62</v>
      </c>
      <c r="E47" s="231">
        <v>7393.33</v>
      </c>
      <c r="F47" s="231">
        <v>2011.5</v>
      </c>
      <c r="G47" s="231">
        <v>18970.24</v>
      </c>
      <c r="H47" s="231">
        <v>21870</v>
      </c>
      <c r="I47" s="236">
        <v>1952.02</v>
      </c>
      <c r="J47" s="225">
        <v>2340.71</v>
      </c>
      <c r="K47" s="225">
        <v>599.52</v>
      </c>
      <c r="L47" s="227">
        <v>29660</v>
      </c>
      <c r="M47" s="228">
        <v>30035.24</v>
      </c>
    </row>
    <row r="48" spans="2:13" ht="12.75">
      <c r="B48" s="218" t="s">
        <v>91</v>
      </c>
      <c r="C48" s="219"/>
      <c r="D48" s="219"/>
      <c r="E48" s="219"/>
      <c r="F48" s="219"/>
      <c r="G48" s="219"/>
      <c r="H48" s="219"/>
      <c r="I48" s="219"/>
      <c r="J48" s="231"/>
      <c r="K48" s="231"/>
      <c r="L48" s="234"/>
      <c r="M48" s="235"/>
    </row>
    <row r="49" spans="2:13" ht="12.75">
      <c r="B49" s="224" t="s">
        <v>92</v>
      </c>
      <c r="C49" s="231">
        <v>2355.38</v>
      </c>
      <c r="D49" s="236">
        <v>2172.62</v>
      </c>
      <c r="E49" s="231">
        <v>7372.38</v>
      </c>
      <c r="F49" s="236">
        <v>2041.52</v>
      </c>
      <c r="G49" s="231">
        <v>18849.76</v>
      </c>
      <c r="H49" s="236"/>
      <c r="I49" s="236">
        <v>1980.1</v>
      </c>
      <c r="J49" s="225">
        <v>2396.43</v>
      </c>
      <c r="K49" s="225"/>
      <c r="L49" s="239"/>
      <c r="M49" s="240"/>
    </row>
    <row r="50" spans="2:13" ht="12.75">
      <c r="B50" s="218" t="s">
        <v>91</v>
      </c>
      <c r="C50" s="219"/>
      <c r="D50" s="219"/>
      <c r="E50" s="219"/>
      <c r="F50" s="219"/>
      <c r="G50" s="219"/>
      <c r="H50" s="219"/>
      <c r="I50" s="219"/>
      <c r="J50" s="231"/>
      <c r="K50" s="231"/>
      <c r="L50" s="234"/>
      <c r="M50" s="235"/>
    </row>
    <row r="51" spans="2:13" ht="12.75">
      <c r="B51" s="224" t="s">
        <v>93</v>
      </c>
      <c r="C51" s="225">
        <v>2360.38</v>
      </c>
      <c r="D51" s="226">
        <v>2182.62</v>
      </c>
      <c r="E51" s="231">
        <v>7382.38</v>
      </c>
      <c r="F51" s="226">
        <v>2046.52</v>
      </c>
      <c r="G51" s="231">
        <v>18949.76</v>
      </c>
      <c r="H51" s="226"/>
      <c r="I51" s="241">
        <v>1985.1</v>
      </c>
      <c r="J51" s="242">
        <v>2406.67</v>
      </c>
      <c r="K51" s="242"/>
      <c r="L51" s="234"/>
      <c r="M51" s="235"/>
    </row>
    <row r="52" spans="2:13" ht="12.75">
      <c r="B52" s="229" t="s">
        <v>91</v>
      </c>
      <c r="C52" s="236"/>
      <c r="D52" s="236"/>
      <c r="E52" s="219"/>
      <c r="F52" s="236"/>
      <c r="G52" s="219"/>
      <c r="H52" s="236"/>
      <c r="I52" s="219"/>
      <c r="J52" s="231"/>
      <c r="K52" s="231"/>
      <c r="L52" s="243"/>
      <c r="M52" s="244"/>
    </row>
    <row r="53" spans="2:13" ht="13.5" thickBot="1">
      <c r="B53" s="245" t="s">
        <v>94</v>
      </c>
      <c r="C53" s="246">
        <v>2357.88</v>
      </c>
      <c r="D53" s="247">
        <v>2177.62</v>
      </c>
      <c r="E53" s="246">
        <v>7377.38</v>
      </c>
      <c r="F53" s="247">
        <v>2044.02</v>
      </c>
      <c r="G53" s="246">
        <v>18899.76</v>
      </c>
      <c r="H53" s="247"/>
      <c r="I53" s="247">
        <v>1982.6</v>
      </c>
      <c r="J53" s="246">
        <v>2401.55</v>
      </c>
      <c r="K53" s="246"/>
      <c r="L53" s="248"/>
      <c r="M53" s="249"/>
    </row>
    <row r="54" spans="2:13" ht="12.75">
      <c r="B54" s="6"/>
      <c r="C54" s="250"/>
      <c r="D54" s="250"/>
      <c r="E54" s="250"/>
      <c r="F54" s="250"/>
      <c r="G54" s="250"/>
      <c r="H54" s="250"/>
      <c r="I54" s="250"/>
      <c r="J54" s="250"/>
      <c r="M54" s="251"/>
    </row>
    <row r="55" spans="2:10" ht="12.75">
      <c r="B55" s="252" t="s">
        <v>95</v>
      </c>
      <c r="C55" s="250"/>
      <c r="D55" s="250"/>
      <c r="E55" s="250"/>
      <c r="F55" s="250"/>
      <c r="G55" s="250"/>
      <c r="H55" s="250"/>
      <c r="I55" s="250"/>
      <c r="J55" s="250"/>
    </row>
    <row r="56" spans="2:10" ht="12.75">
      <c r="B56" s="253" t="s">
        <v>47</v>
      </c>
      <c r="C56" s="250"/>
      <c r="D56" s="250"/>
      <c r="E56" s="250"/>
      <c r="F56" s="250"/>
      <c r="G56" s="250"/>
      <c r="H56" s="250"/>
      <c r="I56" s="250"/>
      <c r="J56" s="250"/>
    </row>
    <row r="57" spans="2:10" ht="13.5" thickBot="1">
      <c r="B57" s="198"/>
      <c r="C57" s="250"/>
      <c r="D57" s="250"/>
      <c r="E57" s="250"/>
      <c r="F57" s="250"/>
      <c r="G57" s="250"/>
      <c r="H57" s="250"/>
      <c r="I57" s="250"/>
      <c r="J57" s="250"/>
    </row>
    <row r="58" spans="2:10" ht="12.75">
      <c r="B58" s="254" t="s">
        <v>96</v>
      </c>
      <c r="C58" s="255" t="s">
        <v>97</v>
      </c>
      <c r="D58" s="250"/>
      <c r="E58" s="250"/>
      <c r="F58" s="250"/>
      <c r="G58" s="250"/>
      <c r="H58" s="250"/>
      <c r="I58" s="250"/>
      <c r="J58" s="250"/>
    </row>
    <row r="59" spans="2:10" ht="12.75">
      <c r="B59" s="256"/>
      <c r="C59" s="257" t="s">
        <v>98</v>
      </c>
      <c r="D59" s="250"/>
      <c r="E59" s="250"/>
      <c r="F59" s="250"/>
      <c r="G59" s="250"/>
      <c r="H59" s="250"/>
      <c r="I59" s="250"/>
      <c r="J59" s="250"/>
    </row>
    <row r="60" spans="2:15" ht="12.75">
      <c r="B60" s="258" t="s">
        <v>99</v>
      </c>
      <c r="C60" s="259">
        <v>1585.05</v>
      </c>
      <c r="J60" s="250"/>
      <c r="M60" s="260"/>
      <c r="N60" s="260"/>
      <c r="O60" s="260"/>
    </row>
    <row r="61" spans="2:10" ht="12.75">
      <c r="B61" s="258" t="s">
        <v>100</v>
      </c>
      <c r="C61" s="261">
        <v>1581.19</v>
      </c>
      <c r="E61" s="250" t="s">
        <v>20</v>
      </c>
      <c r="F61" s="250"/>
      <c r="G61" s="250" t="s">
        <v>20</v>
      </c>
      <c r="H61" s="250"/>
      <c r="I61" s="250"/>
      <c r="J61" s="250"/>
    </row>
    <row r="62" spans="2:10" ht="12.75">
      <c r="B62" s="258" t="s">
        <v>49</v>
      </c>
      <c r="C62" s="261">
        <v>5358.19</v>
      </c>
      <c r="D62" s="250"/>
      <c r="E62" s="250" t="s">
        <v>20</v>
      </c>
      <c r="F62" s="4"/>
      <c r="G62" s="250"/>
      <c r="H62" s="250"/>
      <c r="I62" s="250"/>
      <c r="J62" s="250"/>
    </row>
    <row r="63" spans="2:10" ht="12.75">
      <c r="B63" s="258" t="s">
        <v>63</v>
      </c>
      <c r="C63" s="261">
        <v>1422.15</v>
      </c>
      <c r="D63" s="250"/>
      <c r="E63" s="250"/>
      <c r="F63" s="250"/>
      <c r="G63" s="250"/>
      <c r="H63" s="250"/>
      <c r="I63" s="250"/>
      <c r="J63" s="250"/>
    </row>
    <row r="64" spans="2:10" ht="12.75">
      <c r="B64" s="258" t="s">
        <v>64</v>
      </c>
      <c r="C64" s="261">
        <v>13778.69</v>
      </c>
      <c r="D64" s="250"/>
      <c r="E64" s="250"/>
      <c r="F64" s="250"/>
      <c r="G64" s="250"/>
      <c r="H64" s="250" t="s">
        <v>20</v>
      </c>
      <c r="I64" s="250"/>
      <c r="J64" s="250"/>
    </row>
    <row r="65" spans="2:10" ht="12.75">
      <c r="B65" s="258" t="s">
        <v>65</v>
      </c>
      <c r="C65" s="261">
        <v>15901.15</v>
      </c>
      <c r="D65" s="250"/>
      <c r="E65" s="250"/>
      <c r="F65" s="250"/>
      <c r="G65" s="250"/>
      <c r="H65" s="250"/>
      <c r="I65" s="250"/>
      <c r="J65" s="250"/>
    </row>
    <row r="66" spans="2:10" ht="12.75">
      <c r="B66" s="218" t="s">
        <v>101</v>
      </c>
      <c r="C66" s="262">
        <v>1356.69</v>
      </c>
      <c r="D66" s="250"/>
      <c r="E66" s="250"/>
      <c r="F66" s="250"/>
      <c r="G66" s="250"/>
      <c r="H66" s="250"/>
      <c r="I66" s="250"/>
      <c r="J66" s="250"/>
    </row>
    <row r="67" spans="2:10" ht="13.5" thickBot="1">
      <c r="B67" s="263" t="s">
        <v>102</v>
      </c>
      <c r="C67" s="264">
        <v>1623.42</v>
      </c>
      <c r="D67" s="250"/>
      <c r="E67" s="250"/>
      <c r="F67" s="250"/>
      <c r="G67" s="250"/>
      <c r="H67" s="250"/>
      <c r="I67" s="250"/>
      <c r="J67" s="250"/>
    </row>
    <row r="68" spans="2:10" ht="12.75">
      <c r="B68" s="6"/>
      <c r="C68" s="250"/>
      <c r="D68" s="250"/>
      <c r="E68" s="250"/>
      <c r="F68" s="250"/>
      <c r="G68" s="250"/>
      <c r="H68" s="250"/>
      <c r="I68" s="250"/>
      <c r="J68" s="250"/>
    </row>
    <row r="69" spans="2:9" ht="12.75">
      <c r="B69" s="265" t="s">
        <v>103</v>
      </c>
      <c r="C69" s="265"/>
      <c r="D69" s="266"/>
      <c r="E69" s="265"/>
      <c r="F69" s="265"/>
      <c r="G69" s="265"/>
      <c r="H69" s="267"/>
      <c r="I69" s="267"/>
    </row>
    <row r="70" spans="2:6" ht="12.75">
      <c r="B70" s="265"/>
      <c r="C70" s="265"/>
      <c r="D70" s="266"/>
      <c r="E70" s="268" t="s">
        <v>54</v>
      </c>
      <c r="F70" s="265"/>
    </row>
    <row r="71" spans="2:6" ht="12.75">
      <c r="B71" s="200" t="s">
        <v>104</v>
      </c>
      <c r="C71" s="200"/>
      <c r="D71" s="269">
        <v>4664</v>
      </c>
      <c r="E71" s="268" t="s">
        <v>55</v>
      </c>
      <c r="F71" s="200"/>
    </row>
    <row r="72" spans="2:9" ht="12.75">
      <c r="B72" s="200" t="s">
        <v>105</v>
      </c>
      <c r="C72" s="270"/>
      <c r="D72" s="269">
        <v>4680.33</v>
      </c>
      <c r="E72" s="271" t="s">
        <v>11</v>
      </c>
      <c r="F72" s="272">
        <v>1.5748</v>
      </c>
      <c r="G72" s="272"/>
      <c r="H72" s="6"/>
      <c r="I72" s="6"/>
    </row>
    <row r="73" spans="2:7" ht="12.75">
      <c r="B73" s="200" t="s">
        <v>106</v>
      </c>
      <c r="C73" s="270"/>
      <c r="D73" s="269">
        <v>1237.61</v>
      </c>
      <c r="E73" s="271" t="s">
        <v>56</v>
      </c>
      <c r="F73" s="273">
        <v>76.65</v>
      </c>
      <c r="G73" s="272"/>
    </row>
    <row r="74" spans="2:9" ht="12.75">
      <c r="B74" s="200" t="s">
        <v>107</v>
      </c>
      <c r="C74" s="270"/>
      <c r="D74" s="269">
        <v>1244.66</v>
      </c>
      <c r="E74" s="274" t="s">
        <v>57</v>
      </c>
      <c r="F74" s="272">
        <v>1.3707</v>
      </c>
      <c r="G74" s="272"/>
      <c r="H74" s="275"/>
      <c r="I74" s="6"/>
    </row>
    <row r="75" spans="2:9" ht="12.75">
      <c r="B75" s="265"/>
      <c r="C75" s="276"/>
      <c r="D75" s="277"/>
      <c r="H75" s="275" t="s">
        <v>58</v>
      </c>
      <c r="I75" s="6"/>
    </row>
    <row r="76" spans="2:9" ht="12.75">
      <c r="B76" s="278" t="s">
        <v>15</v>
      </c>
      <c r="C76" s="279"/>
      <c r="D76" s="280"/>
      <c r="E76" s="281"/>
      <c r="F76" s="282"/>
      <c r="G76" s="283"/>
      <c r="H76" s="284"/>
      <c r="I76" s="285"/>
    </row>
    <row r="77" spans="2:9" ht="12.75">
      <c r="B77" s="286" t="s">
        <v>59</v>
      </c>
      <c r="C77" s="287"/>
      <c r="D77" s="287"/>
      <c r="E77" s="287"/>
      <c r="F77" s="287"/>
      <c r="G77" s="287"/>
      <c r="H77" s="287"/>
      <c r="I77" s="28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H1">
      <pane ySplit="8" topLeftCell="BM9" activePane="bottomLeft" state="frozen"/>
      <selection pane="topLeft" activeCell="C46" sqref="C46"/>
      <selection pane="bottomLeft" activeCell="T28" sqref="T28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3" width="10.7109375" style="14" customWidth="1"/>
    <col min="14" max="14" width="10.7109375" style="0" customWidth="1"/>
    <col min="15" max="15" width="12.421875" style="0" customWidth="1"/>
    <col min="16" max="16" width="11.00390625" style="14" customWidth="1"/>
    <col min="17" max="17" width="12.140625" style="14" customWidth="1"/>
    <col min="18" max="18" width="12.57421875" style="14" bestFit="1" customWidth="1"/>
    <col min="19" max="19" width="10.00390625" style="14" bestFit="1" customWidth="1"/>
    <col min="20" max="20" width="14.140625" style="0" bestFit="1" customWidth="1"/>
    <col min="21" max="21" width="10.57421875" style="14" bestFit="1" customWidth="1"/>
    <col min="22" max="22" width="10.57421875" style="0" bestFit="1" customWidth="1"/>
    <col min="23" max="23" width="11.28125" style="0" bestFit="1" customWidth="1"/>
    <col min="24" max="24" width="14.140625" style="0" bestFit="1" customWidth="1"/>
    <col min="28" max="28" width="10.57421875" style="0" bestFit="1" customWidth="1"/>
    <col min="29" max="29" width="11.28125" style="0" bestFit="1" customWidth="1"/>
    <col min="30" max="30" width="14.140625" style="0" bestFit="1" customWidth="1"/>
  </cols>
  <sheetData>
    <row r="1" ht="13.5" customHeight="1">
      <c r="C1" s="13"/>
    </row>
    <row r="2" spans="16:20" ht="12.75">
      <c r="P2" s="19"/>
      <c r="Q2" s="19"/>
      <c r="R2" s="19"/>
      <c r="S2" s="19"/>
      <c r="T2" s="8"/>
    </row>
    <row r="3" spans="2:21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17"/>
      <c r="M3" s="31"/>
      <c r="N3" s="2"/>
      <c r="O3" s="2"/>
      <c r="P3" s="20"/>
      <c r="Q3" s="20"/>
      <c r="R3" s="20"/>
      <c r="S3" s="20"/>
      <c r="T3" s="9"/>
      <c r="U3" s="25"/>
    </row>
    <row r="4" spans="2:22" ht="12.75">
      <c r="B4" s="7" t="s">
        <v>29</v>
      </c>
      <c r="C4" s="15"/>
      <c r="D4" s="16"/>
      <c r="E4" s="1"/>
      <c r="F4" s="17"/>
      <c r="G4" s="17"/>
      <c r="H4" s="1"/>
      <c r="I4" s="17"/>
      <c r="J4" s="17"/>
      <c r="K4" s="1"/>
      <c r="L4" s="17"/>
      <c r="M4" s="17"/>
      <c r="N4" s="1"/>
      <c r="O4" s="1"/>
      <c r="P4" s="21"/>
      <c r="Q4" s="21"/>
      <c r="R4" s="22"/>
      <c r="S4" s="23"/>
      <c r="T4" s="11"/>
      <c r="U4" s="25"/>
      <c r="V4" s="35"/>
    </row>
    <row r="5" spans="3:22" ht="12.75">
      <c r="C5" s="16"/>
      <c r="D5" s="16"/>
      <c r="E5" s="1"/>
      <c r="F5" s="17"/>
      <c r="G5" s="17"/>
      <c r="H5" s="1"/>
      <c r="I5" s="17"/>
      <c r="J5" s="17"/>
      <c r="K5" s="1"/>
      <c r="L5" s="17"/>
      <c r="M5" s="17"/>
      <c r="N5" s="1"/>
      <c r="O5" s="1"/>
      <c r="P5" s="21"/>
      <c r="Q5" s="21"/>
      <c r="R5" s="21"/>
      <c r="S5" s="21"/>
      <c r="T5" s="6"/>
      <c r="U5" s="25"/>
      <c r="V5" s="35"/>
    </row>
    <row r="6" spans="2:22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7"/>
      <c r="M6" s="17"/>
      <c r="N6" s="1"/>
      <c r="O6" s="1"/>
      <c r="P6" s="21"/>
      <c r="Q6" s="21"/>
      <c r="R6" s="21"/>
      <c r="S6" s="21"/>
      <c r="T6" s="6"/>
      <c r="U6" s="25"/>
      <c r="V6" s="36"/>
    </row>
    <row r="7" spans="2:25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3" t="s">
        <v>23</v>
      </c>
      <c r="J7" s="294"/>
      <c r="K7" s="295"/>
      <c r="L7" s="296" t="s">
        <v>3</v>
      </c>
      <c r="M7" s="297"/>
      <c r="N7" s="298"/>
      <c r="O7" s="296" t="s">
        <v>4</v>
      </c>
      <c r="P7" s="297"/>
      <c r="Q7" s="298"/>
      <c r="R7" s="291" t="s">
        <v>5</v>
      </c>
      <c r="S7" s="299" t="s">
        <v>26</v>
      </c>
      <c r="T7" s="300"/>
      <c r="U7" s="301"/>
      <c r="V7" s="289" t="s">
        <v>6</v>
      </c>
      <c r="W7" s="290"/>
      <c r="X7" s="39" t="s">
        <v>19</v>
      </c>
      <c r="Y7" s="291" t="s">
        <v>22</v>
      </c>
    </row>
    <row r="8" spans="1:25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3" t="s">
        <v>1</v>
      </c>
      <c r="I8" s="44" t="s">
        <v>7</v>
      </c>
      <c r="J8" s="44" t="s">
        <v>8</v>
      </c>
      <c r="K8" s="45" t="s">
        <v>1</v>
      </c>
      <c r="L8" s="47" t="s">
        <v>7</v>
      </c>
      <c r="M8" s="41" t="s">
        <v>8</v>
      </c>
      <c r="N8" s="42" t="s">
        <v>1</v>
      </c>
      <c r="O8" s="47" t="s">
        <v>7</v>
      </c>
      <c r="P8" s="41" t="s">
        <v>8</v>
      </c>
      <c r="Q8" s="42" t="s">
        <v>1</v>
      </c>
      <c r="R8" s="292"/>
      <c r="S8" s="48" t="s">
        <v>11</v>
      </c>
      <c r="T8" s="104" t="s">
        <v>17</v>
      </c>
      <c r="U8" s="49" t="s">
        <v>18</v>
      </c>
      <c r="V8" s="44" t="s">
        <v>9</v>
      </c>
      <c r="W8" s="44" t="s">
        <v>10</v>
      </c>
      <c r="X8" s="50" t="s">
        <v>9</v>
      </c>
      <c r="Y8" s="292"/>
    </row>
    <row r="9" spans="2:25" ht="12.75">
      <c r="B9" s="51">
        <v>40819</v>
      </c>
      <c r="C9" s="52">
        <v>2145</v>
      </c>
      <c r="D9" s="53">
        <v>2155</v>
      </c>
      <c r="E9" s="54">
        <f aca="true" t="shared" si="0" ref="E9:E31">AVERAGE(C9:D9)</f>
        <v>2150</v>
      </c>
      <c r="F9" s="52">
        <v>2140</v>
      </c>
      <c r="G9" s="53">
        <v>2150</v>
      </c>
      <c r="H9" s="54">
        <f aca="true" t="shared" si="1" ref="H9:H31">AVERAGE(F9:G9)</f>
        <v>2145</v>
      </c>
      <c r="I9" s="52"/>
      <c r="J9" s="53"/>
      <c r="K9" s="54">
        <f aca="true" t="shared" si="2" ref="K9:K31">AVERAGE(I9:J9)</f>
      </c>
      <c r="L9" s="53">
        <v>2155</v>
      </c>
      <c r="M9" s="53">
        <v>2165</v>
      </c>
      <c r="N9" s="54">
        <f aca="true" t="shared" si="3" ref="N9:N29">AVERAGE(L9:M9)</f>
        <v>2160</v>
      </c>
      <c r="O9" s="52">
        <v>2155</v>
      </c>
      <c r="P9" s="55">
        <v>2165</v>
      </c>
      <c r="Q9" s="56">
        <f aca="true" t="shared" si="4" ref="Q9:Q29">AVERAGE(O9:P9)</f>
        <v>2160</v>
      </c>
      <c r="R9" s="57">
        <v>2155</v>
      </c>
      <c r="S9" s="91">
        <v>1.5525</v>
      </c>
      <c r="T9" s="97">
        <v>1.335</v>
      </c>
      <c r="U9" s="92">
        <v>76.84</v>
      </c>
      <c r="V9" s="58">
        <v>1388.08</v>
      </c>
      <c r="W9" s="58">
        <v>1386.02</v>
      </c>
      <c r="X9" s="59">
        <f>R9/T9</f>
        <v>1614.23</v>
      </c>
      <c r="Y9" s="60">
        <v>1.5512</v>
      </c>
    </row>
    <row r="10" spans="2:25" ht="12.75">
      <c r="B10" s="51">
        <v>40820</v>
      </c>
      <c r="C10" s="52">
        <v>2160</v>
      </c>
      <c r="D10" s="53">
        <v>2161</v>
      </c>
      <c r="E10" s="54">
        <f t="shared" si="0"/>
        <v>2160.5</v>
      </c>
      <c r="F10" s="52">
        <v>2150</v>
      </c>
      <c r="G10" s="53">
        <v>2160</v>
      </c>
      <c r="H10" s="54">
        <f t="shared" si="1"/>
        <v>2155</v>
      </c>
      <c r="I10" s="52"/>
      <c r="J10" s="53"/>
      <c r="K10" s="54">
        <f t="shared" si="2"/>
      </c>
      <c r="L10" s="53">
        <v>2165</v>
      </c>
      <c r="M10" s="53">
        <v>2175</v>
      </c>
      <c r="N10" s="54">
        <f t="shared" si="3"/>
        <v>2170</v>
      </c>
      <c r="O10" s="52">
        <v>2165</v>
      </c>
      <c r="P10" s="55">
        <v>2175</v>
      </c>
      <c r="Q10" s="56">
        <f t="shared" si="4"/>
        <v>2170</v>
      </c>
      <c r="R10" s="57">
        <v>2161</v>
      </c>
      <c r="S10" s="91">
        <v>1.5387</v>
      </c>
      <c r="T10" s="91">
        <v>1.3177</v>
      </c>
      <c r="U10" s="92">
        <v>76.66</v>
      </c>
      <c r="V10" s="58">
        <v>1404.43</v>
      </c>
      <c r="W10" s="58">
        <v>1404.97</v>
      </c>
      <c r="X10" s="59">
        <f aca="true" t="shared" si="5" ref="X10:X31">R10/T10</f>
        <v>1639.98</v>
      </c>
      <c r="Y10" s="60">
        <v>1.5374</v>
      </c>
    </row>
    <row r="11" spans="2:25" ht="12.75">
      <c r="B11" s="51">
        <v>40821</v>
      </c>
      <c r="C11" s="52">
        <v>2130</v>
      </c>
      <c r="D11" s="53">
        <v>2140</v>
      </c>
      <c r="E11" s="54">
        <f t="shared" si="0"/>
        <v>2135</v>
      </c>
      <c r="F11" s="52">
        <v>2125</v>
      </c>
      <c r="G11" s="53">
        <v>2135</v>
      </c>
      <c r="H11" s="54">
        <f t="shared" si="1"/>
        <v>2130</v>
      </c>
      <c r="I11" s="52"/>
      <c r="J11" s="53"/>
      <c r="K11" s="54">
        <f t="shared" si="2"/>
      </c>
      <c r="L11" s="53">
        <v>2140</v>
      </c>
      <c r="M11" s="53">
        <v>2150</v>
      </c>
      <c r="N11" s="54">
        <f t="shared" si="3"/>
        <v>2145</v>
      </c>
      <c r="O11" s="52">
        <v>2140</v>
      </c>
      <c r="P11" s="55">
        <v>2150</v>
      </c>
      <c r="Q11" s="56">
        <f t="shared" si="4"/>
        <v>2145</v>
      </c>
      <c r="R11" s="57">
        <v>2140</v>
      </c>
      <c r="S11" s="91">
        <v>1.5447</v>
      </c>
      <c r="T11" s="91">
        <v>1.333</v>
      </c>
      <c r="U11" s="92">
        <v>76.66</v>
      </c>
      <c r="V11" s="58">
        <v>1385.38</v>
      </c>
      <c r="W11" s="58">
        <v>1383.31</v>
      </c>
      <c r="X11" s="59">
        <f t="shared" si="5"/>
        <v>1605.4</v>
      </c>
      <c r="Y11" s="60">
        <v>1.5434</v>
      </c>
    </row>
    <row r="12" spans="2:25" ht="12.75">
      <c r="B12" s="51">
        <v>40822</v>
      </c>
      <c r="C12" s="52">
        <v>2140</v>
      </c>
      <c r="D12" s="53">
        <v>2150</v>
      </c>
      <c r="E12" s="54">
        <f t="shared" si="0"/>
        <v>2145</v>
      </c>
      <c r="F12" s="52">
        <v>2140</v>
      </c>
      <c r="G12" s="53">
        <v>2150</v>
      </c>
      <c r="H12" s="54">
        <f t="shared" si="1"/>
        <v>2145</v>
      </c>
      <c r="I12" s="52"/>
      <c r="J12" s="53"/>
      <c r="K12" s="54">
        <f t="shared" si="2"/>
      </c>
      <c r="L12" s="53">
        <v>2155</v>
      </c>
      <c r="M12" s="53">
        <v>2165</v>
      </c>
      <c r="N12" s="54">
        <f t="shared" si="3"/>
        <v>2160</v>
      </c>
      <c r="O12" s="52">
        <v>2155</v>
      </c>
      <c r="P12" s="55">
        <v>2165</v>
      </c>
      <c r="Q12" s="56">
        <f t="shared" si="4"/>
        <v>2160</v>
      </c>
      <c r="R12" s="57">
        <v>2150</v>
      </c>
      <c r="S12" s="91">
        <v>1.5302</v>
      </c>
      <c r="T12" s="91">
        <v>1.3287</v>
      </c>
      <c r="U12" s="92">
        <v>76.68</v>
      </c>
      <c r="V12" s="58">
        <v>1405.05</v>
      </c>
      <c r="W12" s="58">
        <v>1406.15</v>
      </c>
      <c r="X12" s="59">
        <f t="shared" si="5"/>
        <v>1618.12</v>
      </c>
      <c r="Y12" s="60">
        <v>1.529</v>
      </c>
    </row>
    <row r="13" spans="2:25" ht="12.75">
      <c r="B13" s="51">
        <v>40823</v>
      </c>
      <c r="C13" s="52">
        <v>2205</v>
      </c>
      <c r="D13" s="53">
        <v>2215</v>
      </c>
      <c r="E13" s="54">
        <f t="shared" si="0"/>
        <v>2210</v>
      </c>
      <c r="F13" s="52">
        <v>2200</v>
      </c>
      <c r="G13" s="53">
        <v>2210</v>
      </c>
      <c r="H13" s="54">
        <f t="shared" si="1"/>
        <v>2205</v>
      </c>
      <c r="I13" s="52"/>
      <c r="J13" s="53"/>
      <c r="K13" s="54">
        <f t="shared" si="2"/>
      </c>
      <c r="L13" s="53">
        <v>2215</v>
      </c>
      <c r="M13" s="53">
        <v>2225</v>
      </c>
      <c r="N13" s="54">
        <f t="shared" si="3"/>
        <v>2220</v>
      </c>
      <c r="O13" s="52">
        <v>2215</v>
      </c>
      <c r="P13" s="55">
        <v>2225</v>
      </c>
      <c r="Q13" s="56">
        <f t="shared" si="4"/>
        <v>2220</v>
      </c>
      <c r="R13" s="57">
        <v>2215</v>
      </c>
      <c r="S13" s="91">
        <v>1.5536</v>
      </c>
      <c r="T13" s="91">
        <v>1.3437</v>
      </c>
      <c r="U13" s="92">
        <v>76.67</v>
      </c>
      <c r="V13" s="58">
        <v>1425.72</v>
      </c>
      <c r="W13" s="58">
        <v>1423.69</v>
      </c>
      <c r="X13" s="59">
        <f t="shared" si="5"/>
        <v>1648.43</v>
      </c>
      <c r="Y13" s="60">
        <v>1.5523</v>
      </c>
    </row>
    <row r="14" spans="2:25" ht="12.75">
      <c r="B14" s="51">
        <v>40826</v>
      </c>
      <c r="C14" s="52">
        <v>2200</v>
      </c>
      <c r="D14" s="53">
        <v>2210</v>
      </c>
      <c r="E14" s="54">
        <f t="shared" si="0"/>
        <v>2205</v>
      </c>
      <c r="F14" s="52">
        <v>2195</v>
      </c>
      <c r="G14" s="53">
        <v>2205</v>
      </c>
      <c r="H14" s="54">
        <f t="shared" si="1"/>
        <v>2200</v>
      </c>
      <c r="I14" s="52"/>
      <c r="J14" s="53"/>
      <c r="K14" s="54">
        <f t="shared" si="2"/>
      </c>
      <c r="L14" s="53">
        <v>2210</v>
      </c>
      <c r="M14" s="53">
        <v>2220</v>
      </c>
      <c r="N14" s="54">
        <f t="shared" si="3"/>
        <v>2215</v>
      </c>
      <c r="O14" s="52">
        <v>2210</v>
      </c>
      <c r="P14" s="55">
        <v>2220</v>
      </c>
      <c r="Q14" s="56">
        <f t="shared" si="4"/>
        <v>2215</v>
      </c>
      <c r="R14" s="57">
        <v>2210</v>
      </c>
      <c r="S14" s="91">
        <v>1.5646</v>
      </c>
      <c r="T14" s="91">
        <v>1.3585</v>
      </c>
      <c r="U14" s="92">
        <v>76.67</v>
      </c>
      <c r="V14" s="58">
        <v>1412.5</v>
      </c>
      <c r="W14" s="58">
        <v>1410.48</v>
      </c>
      <c r="X14" s="59">
        <f t="shared" si="5"/>
        <v>1626.79</v>
      </c>
      <c r="Y14" s="60">
        <v>1.5633</v>
      </c>
    </row>
    <row r="15" spans="2:25" s="3" customFormat="1" ht="12.75">
      <c r="B15" s="51">
        <v>40827</v>
      </c>
      <c r="C15" s="52">
        <v>2215</v>
      </c>
      <c r="D15" s="53">
        <v>2225</v>
      </c>
      <c r="E15" s="54">
        <f t="shared" si="0"/>
        <v>2220</v>
      </c>
      <c r="F15" s="52">
        <v>2210</v>
      </c>
      <c r="G15" s="53">
        <v>2220</v>
      </c>
      <c r="H15" s="54">
        <f t="shared" si="1"/>
        <v>2215</v>
      </c>
      <c r="I15" s="52"/>
      <c r="J15" s="53"/>
      <c r="K15" s="54">
        <f t="shared" si="2"/>
      </c>
      <c r="L15" s="53">
        <v>2225</v>
      </c>
      <c r="M15" s="53">
        <v>2235</v>
      </c>
      <c r="N15" s="54">
        <f t="shared" si="3"/>
        <v>2230</v>
      </c>
      <c r="O15" s="52">
        <v>2225</v>
      </c>
      <c r="P15" s="55">
        <v>2235</v>
      </c>
      <c r="Q15" s="56">
        <f t="shared" si="4"/>
        <v>2230</v>
      </c>
      <c r="R15" s="57">
        <v>2225</v>
      </c>
      <c r="S15" s="91">
        <v>1.5625</v>
      </c>
      <c r="T15" s="91">
        <v>1.3589</v>
      </c>
      <c r="U15" s="92">
        <v>76.68</v>
      </c>
      <c r="V15" s="58">
        <v>1424</v>
      </c>
      <c r="W15" s="58">
        <v>1422.07</v>
      </c>
      <c r="X15" s="59">
        <f t="shared" si="5"/>
        <v>1637.35</v>
      </c>
      <c r="Y15" s="60">
        <v>1.5611</v>
      </c>
    </row>
    <row r="16" spans="2:25" ht="12.75">
      <c r="B16" s="51">
        <v>40828</v>
      </c>
      <c r="C16" s="52">
        <v>2190</v>
      </c>
      <c r="D16" s="53">
        <v>2195</v>
      </c>
      <c r="E16" s="54">
        <f t="shared" si="0"/>
        <v>2192.5</v>
      </c>
      <c r="F16" s="52">
        <v>2195</v>
      </c>
      <c r="G16" s="53">
        <v>2200</v>
      </c>
      <c r="H16" s="54">
        <f t="shared" si="1"/>
        <v>2197.5</v>
      </c>
      <c r="I16" s="52"/>
      <c r="J16" s="53"/>
      <c r="K16" s="54">
        <f t="shared" si="2"/>
      </c>
      <c r="L16" s="53">
        <v>2210</v>
      </c>
      <c r="M16" s="53">
        <v>2220</v>
      </c>
      <c r="N16" s="54">
        <f t="shared" si="3"/>
        <v>2215</v>
      </c>
      <c r="O16" s="52">
        <v>2210</v>
      </c>
      <c r="P16" s="55">
        <v>2220</v>
      </c>
      <c r="Q16" s="56">
        <f t="shared" si="4"/>
        <v>2215</v>
      </c>
      <c r="R16" s="57">
        <v>2195</v>
      </c>
      <c r="S16" s="91">
        <v>1.5722</v>
      </c>
      <c r="T16" s="91">
        <v>1.3761</v>
      </c>
      <c r="U16" s="92">
        <v>76.82</v>
      </c>
      <c r="V16" s="58">
        <v>1396.13</v>
      </c>
      <c r="W16" s="58">
        <v>1400.56</v>
      </c>
      <c r="X16" s="59">
        <f t="shared" si="5"/>
        <v>1595.09</v>
      </c>
      <c r="Y16" s="60">
        <v>1.5708</v>
      </c>
    </row>
    <row r="17" spans="2:25" ht="12.75">
      <c r="B17" s="51">
        <v>40829</v>
      </c>
      <c r="C17" s="52">
        <v>2175</v>
      </c>
      <c r="D17" s="53">
        <v>2185</v>
      </c>
      <c r="E17" s="54">
        <f t="shared" si="0"/>
        <v>2180</v>
      </c>
      <c r="F17" s="52">
        <v>2170</v>
      </c>
      <c r="G17" s="53">
        <v>2180</v>
      </c>
      <c r="H17" s="54">
        <f t="shared" si="1"/>
        <v>2175</v>
      </c>
      <c r="I17" s="52"/>
      <c r="J17" s="53"/>
      <c r="K17" s="54">
        <f t="shared" si="2"/>
      </c>
      <c r="L17" s="53">
        <v>2185</v>
      </c>
      <c r="M17" s="53">
        <v>2195</v>
      </c>
      <c r="N17" s="54">
        <f t="shared" si="3"/>
        <v>2190</v>
      </c>
      <c r="O17" s="52">
        <v>2185</v>
      </c>
      <c r="P17" s="55">
        <v>2195</v>
      </c>
      <c r="Q17" s="56">
        <f t="shared" si="4"/>
        <v>2190</v>
      </c>
      <c r="R17" s="57">
        <v>2185</v>
      </c>
      <c r="S17" s="91">
        <v>1.5692</v>
      </c>
      <c r="T17" s="91">
        <v>1.3735</v>
      </c>
      <c r="U17" s="92">
        <v>76.85</v>
      </c>
      <c r="V17" s="58">
        <v>1392.43</v>
      </c>
      <c r="W17" s="58">
        <v>1390.48</v>
      </c>
      <c r="X17" s="59">
        <f t="shared" si="5"/>
        <v>1590.83</v>
      </c>
      <c r="Y17" s="60">
        <v>1.5678</v>
      </c>
    </row>
    <row r="18" spans="2:25" ht="12.75">
      <c r="B18" s="51">
        <v>40830</v>
      </c>
      <c r="C18" s="52">
        <v>2175</v>
      </c>
      <c r="D18" s="53">
        <v>2176</v>
      </c>
      <c r="E18" s="54">
        <f t="shared" si="0"/>
        <v>2175.5</v>
      </c>
      <c r="F18" s="52">
        <v>2165</v>
      </c>
      <c r="G18" s="53">
        <v>2175</v>
      </c>
      <c r="H18" s="54">
        <f t="shared" si="1"/>
        <v>2170</v>
      </c>
      <c r="I18" s="52"/>
      <c r="J18" s="53"/>
      <c r="K18" s="54">
        <f t="shared" si="2"/>
      </c>
      <c r="L18" s="53">
        <v>2180</v>
      </c>
      <c r="M18" s="53">
        <v>2190</v>
      </c>
      <c r="N18" s="54">
        <f t="shared" si="3"/>
        <v>2185</v>
      </c>
      <c r="O18" s="52">
        <v>2180</v>
      </c>
      <c r="P18" s="55">
        <v>2190</v>
      </c>
      <c r="Q18" s="56">
        <f t="shared" si="4"/>
        <v>2185</v>
      </c>
      <c r="R18" s="57">
        <v>2176</v>
      </c>
      <c r="S18" s="91">
        <v>1.5782</v>
      </c>
      <c r="T18" s="91">
        <v>1.3796</v>
      </c>
      <c r="U18" s="92">
        <v>77.13</v>
      </c>
      <c r="V18" s="58">
        <v>1378.79</v>
      </c>
      <c r="W18" s="58">
        <v>1379.38</v>
      </c>
      <c r="X18" s="59">
        <f t="shared" si="5"/>
        <v>1577.27</v>
      </c>
      <c r="Y18" s="60">
        <v>1.5768</v>
      </c>
    </row>
    <row r="19" spans="2:25" ht="12.75">
      <c r="B19" s="51">
        <v>40833</v>
      </c>
      <c r="C19" s="52">
        <v>2195</v>
      </c>
      <c r="D19" s="53">
        <v>2200</v>
      </c>
      <c r="E19" s="54">
        <f t="shared" si="0"/>
        <v>2197.5</v>
      </c>
      <c r="F19" s="52">
        <v>2195</v>
      </c>
      <c r="G19" s="53">
        <v>2200</v>
      </c>
      <c r="H19" s="54">
        <f t="shared" si="1"/>
        <v>2197.5</v>
      </c>
      <c r="I19" s="52">
        <v>2210</v>
      </c>
      <c r="J19" s="53">
        <v>2220</v>
      </c>
      <c r="K19" s="54">
        <f t="shared" si="2"/>
        <v>2215</v>
      </c>
      <c r="L19" s="53">
        <v>2210</v>
      </c>
      <c r="M19" s="53">
        <v>2220</v>
      </c>
      <c r="N19" s="54">
        <f t="shared" si="3"/>
        <v>2215</v>
      </c>
      <c r="O19" s="52">
        <v>2210</v>
      </c>
      <c r="P19" s="55">
        <v>2220</v>
      </c>
      <c r="Q19" s="56">
        <f t="shared" si="4"/>
        <v>2215</v>
      </c>
      <c r="R19" s="57">
        <v>2200</v>
      </c>
      <c r="S19" s="91">
        <v>1.5757</v>
      </c>
      <c r="T19" s="91">
        <v>1.3781</v>
      </c>
      <c r="U19" s="92">
        <v>77.29</v>
      </c>
      <c r="V19" s="58">
        <v>1396.2</v>
      </c>
      <c r="W19" s="58">
        <v>1397.54</v>
      </c>
      <c r="X19" s="59">
        <f t="shared" si="5"/>
        <v>1596.4</v>
      </c>
      <c r="Y19" s="60">
        <v>1.5742</v>
      </c>
    </row>
    <row r="20" spans="2:25" ht="12.75">
      <c r="B20" s="51">
        <v>40834</v>
      </c>
      <c r="C20" s="52">
        <v>2140</v>
      </c>
      <c r="D20" s="53">
        <v>2150</v>
      </c>
      <c r="E20" s="54">
        <f t="shared" si="0"/>
        <v>2145</v>
      </c>
      <c r="F20" s="52">
        <v>2135</v>
      </c>
      <c r="G20" s="53">
        <v>2145</v>
      </c>
      <c r="H20" s="54">
        <f t="shared" si="1"/>
        <v>2140</v>
      </c>
      <c r="I20" s="52">
        <v>2150</v>
      </c>
      <c r="J20" s="53">
        <v>2160</v>
      </c>
      <c r="K20" s="54">
        <f t="shared" si="2"/>
        <v>2155</v>
      </c>
      <c r="L20" s="53">
        <v>2150</v>
      </c>
      <c r="M20" s="53">
        <v>2160</v>
      </c>
      <c r="N20" s="54">
        <f t="shared" si="3"/>
        <v>2155</v>
      </c>
      <c r="O20" s="52">
        <v>2150</v>
      </c>
      <c r="P20" s="55">
        <v>2160</v>
      </c>
      <c r="Q20" s="56">
        <f t="shared" si="4"/>
        <v>2155</v>
      </c>
      <c r="R20" s="57">
        <v>2150</v>
      </c>
      <c r="S20" s="91">
        <v>1.5722</v>
      </c>
      <c r="T20" s="91">
        <v>1.3671</v>
      </c>
      <c r="U20" s="92">
        <v>76.73</v>
      </c>
      <c r="V20" s="58">
        <v>1367.51</v>
      </c>
      <c r="W20" s="58">
        <v>1365.63</v>
      </c>
      <c r="X20" s="59">
        <f t="shared" si="5"/>
        <v>1572.67</v>
      </c>
      <c r="Y20" s="60">
        <v>1.5707</v>
      </c>
    </row>
    <row r="21" spans="2:25" ht="12.75">
      <c r="B21" s="51">
        <v>40835</v>
      </c>
      <c r="C21" s="52">
        <v>2185</v>
      </c>
      <c r="D21" s="53">
        <v>2195</v>
      </c>
      <c r="E21" s="54">
        <f t="shared" si="0"/>
        <v>2190</v>
      </c>
      <c r="F21" s="52">
        <v>2180</v>
      </c>
      <c r="G21" s="53">
        <v>2190</v>
      </c>
      <c r="H21" s="54">
        <f t="shared" si="1"/>
        <v>2185</v>
      </c>
      <c r="I21" s="52">
        <v>2195</v>
      </c>
      <c r="J21" s="53">
        <v>2205</v>
      </c>
      <c r="K21" s="54">
        <f t="shared" si="2"/>
        <v>2200</v>
      </c>
      <c r="L21" s="53">
        <v>2195</v>
      </c>
      <c r="M21" s="53">
        <v>2205</v>
      </c>
      <c r="N21" s="54">
        <f t="shared" si="3"/>
        <v>2200</v>
      </c>
      <c r="O21" s="52">
        <v>2195</v>
      </c>
      <c r="P21" s="55">
        <v>2205</v>
      </c>
      <c r="Q21" s="56">
        <f t="shared" si="4"/>
        <v>2200</v>
      </c>
      <c r="R21" s="57">
        <v>2195</v>
      </c>
      <c r="S21" s="91">
        <v>1.5801</v>
      </c>
      <c r="T21" s="91">
        <v>1.382</v>
      </c>
      <c r="U21" s="92">
        <v>76.8</v>
      </c>
      <c r="V21" s="58">
        <v>1389.15</v>
      </c>
      <c r="W21" s="58">
        <v>1387.31</v>
      </c>
      <c r="X21" s="59">
        <f t="shared" si="5"/>
        <v>1588.28</v>
      </c>
      <c r="Y21" s="60">
        <v>1.5786</v>
      </c>
    </row>
    <row r="22" spans="2:25" ht="12.75">
      <c r="B22" s="51">
        <v>40836</v>
      </c>
      <c r="C22" s="52">
        <v>2130</v>
      </c>
      <c r="D22" s="53">
        <v>2140</v>
      </c>
      <c r="E22" s="54">
        <f t="shared" si="0"/>
        <v>2135</v>
      </c>
      <c r="F22" s="52">
        <v>2125</v>
      </c>
      <c r="G22" s="53">
        <v>2135</v>
      </c>
      <c r="H22" s="54">
        <f t="shared" si="1"/>
        <v>2130</v>
      </c>
      <c r="I22" s="52">
        <v>2140</v>
      </c>
      <c r="J22" s="53">
        <v>2150</v>
      </c>
      <c r="K22" s="54">
        <f t="shared" si="2"/>
        <v>2145</v>
      </c>
      <c r="L22" s="53">
        <v>2140</v>
      </c>
      <c r="M22" s="53">
        <v>2150</v>
      </c>
      <c r="N22" s="54">
        <f t="shared" si="3"/>
        <v>2145</v>
      </c>
      <c r="O22" s="52">
        <v>2140</v>
      </c>
      <c r="P22" s="55">
        <v>2150</v>
      </c>
      <c r="Q22" s="56">
        <f t="shared" si="4"/>
        <v>2145</v>
      </c>
      <c r="R22" s="57">
        <v>2140</v>
      </c>
      <c r="S22" s="91">
        <v>1.5792</v>
      </c>
      <c r="T22" s="91">
        <v>1.3801</v>
      </c>
      <c r="U22" s="92">
        <v>76.82</v>
      </c>
      <c r="V22" s="58">
        <v>1355.12</v>
      </c>
      <c r="W22" s="58">
        <v>1353.24</v>
      </c>
      <c r="X22" s="59">
        <f t="shared" si="5"/>
        <v>1550.61</v>
      </c>
      <c r="Y22" s="60">
        <v>1.5777</v>
      </c>
    </row>
    <row r="23" spans="2:25" ht="12.75">
      <c r="B23" s="51">
        <v>40837</v>
      </c>
      <c r="C23" s="52">
        <v>2101</v>
      </c>
      <c r="D23" s="53">
        <v>2102</v>
      </c>
      <c r="E23" s="54">
        <f t="shared" si="0"/>
        <v>2101.5</v>
      </c>
      <c r="F23" s="52">
        <v>2100</v>
      </c>
      <c r="G23" s="53">
        <v>2110</v>
      </c>
      <c r="H23" s="54">
        <f t="shared" si="1"/>
        <v>2105</v>
      </c>
      <c r="I23" s="52">
        <v>2115</v>
      </c>
      <c r="J23" s="53">
        <v>2125</v>
      </c>
      <c r="K23" s="54">
        <f t="shared" si="2"/>
        <v>2120</v>
      </c>
      <c r="L23" s="53">
        <v>2115</v>
      </c>
      <c r="M23" s="53">
        <v>2125</v>
      </c>
      <c r="N23" s="54">
        <f t="shared" si="3"/>
        <v>2120</v>
      </c>
      <c r="O23" s="52">
        <v>2115</v>
      </c>
      <c r="P23" s="55">
        <v>2125</v>
      </c>
      <c r="Q23" s="56">
        <f t="shared" si="4"/>
        <v>2120</v>
      </c>
      <c r="R23" s="57">
        <v>2102</v>
      </c>
      <c r="S23" s="91">
        <v>1.5909</v>
      </c>
      <c r="T23" s="91">
        <v>1.381</v>
      </c>
      <c r="U23" s="92">
        <v>76.68</v>
      </c>
      <c r="V23" s="58">
        <v>1321.26</v>
      </c>
      <c r="W23" s="58">
        <v>1327.54</v>
      </c>
      <c r="X23" s="59">
        <f t="shared" si="5"/>
        <v>1522.09</v>
      </c>
      <c r="Y23" s="60">
        <v>1.5894</v>
      </c>
    </row>
    <row r="24" spans="2:25" ht="12.75">
      <c r="B24" s="51">
        <v>40840</v>
      </c>
      <c r="C24" s="52">
        <v>2160</v>
      </c>
      <c r="D24" s="53">
        <v>2170</v>
      </c>
      <c r="E24" s="54">
        <f t="shared" si="0"/>
        <v>2165</v>
      </c>
      <c r="F24" s="52">
        <v>2150</v>
      </c>
      <c r="G24" s="53">
        <v>2160</v>
      </c>
      <c r="H24" s="54">
        <f t="shared" si="1"/>
        <v>2155</v>
      </c>
      <c r="I24" s="52">
        <v>2165</v>
      </c>
      <c r="J24" s="53">
        <v>2175</v>
      </c>
      <c r="K24" s="54">
        <f t="shared" si="2"/>
        <v>2170</v>
      </c>
      <c r="L24" s="53">
        <v>2165</v>
      </c>
      <c r="M24" s="53">
        <v>2175</v>
      </c>
      <c r="N24" s="54">
        <f t="shared" si="3"/>
        <v>2170</v>
      </c>
      <c r="O24" s="52">
        <v>2165</v>
      </c>
      <c r="P24" s="55">
        <v>2175</v>
      </c>
      <c r="Q24" s="56">
        <f t="shared" si="4"/>
        <v>2170</v>
      </c>
      <c r="R24" s="57">
        <v>2170</v>
      </c>
      <c r="S24" s="91">
        <v>1.5949</v>
      </c>
      <c r="T24" s="91">
        <v>1.3861</v>
      </c>
      <c r="U24" s="92">
        <v>76.1</v>
      </c>
      <c r="V24" s="58">
        <v>1360.59</v>
      </c>
      <c r="W24" s="58">
        <v>1355.68</v>
      </c>
      <c r="X24" s="59">
        <f t="shared" si="5"/>
        <v>1565.54</v>
      </c>
      <c r="Y24" s="60">
        <v>1.5933</v>
      </c>
    </row>
    <row r="25" spans="2:25" ht="12.75">
      <c r="B25" s="51">
        <v>40841</v>
      </c>
      <c r="C25" s="52">
        <v>2150</v>
      </c>
      <c r="D25" s="53">
        <v>2160</v>
      </c>
      <c r="E25" s="54">
        <f t="shared" si="0"/>
        <v>2155</v>
      </c>
      <c r="F25" s="52">
        <v>2150</v>
      </c>
      <c r="G25" s="53">
        <v>2160</v>
      </c>
      <c r="H25" s="54">
        <f t="shared" si="1"/>
        <v>2155</v>
      </c>
      <c r="I25" s="52">
        <v>2165</v>
      </c>
      <c r="J25" s="53">
        <v>2175</v>
      </c>
      <c r="K25" s="54">
        <f t="shared" si="2"/>
        <v>2170</v>
      </c>
      <c r="L25" s="53">
        <v>2165</v>
      </c>
      <c r="M25" s="53">
        <v>2175</v>
      </c>
      <c r="N25" s="54">
        <f t="shared" si="3"/>
        <v>2170</v>
      </c>
      <c r="O25" s="52">
        <v>2165</v>
      </c>
      <c r="P25" s="55">
        <v>2175</v>
      </c>
      <c r="Q25" s="56">
        <f t="shared" si="4"/>
        <v>2170</v>
      </c>
      <c r="R25" s="57">
        <v>2160</v>
      </c>
      <c r="S25" s="91">
        <v>1.601</v>
      </c>
      <c r="T25" s="91">
        <v>1.3938</v>
      </c>
      <c r="U25" s="92">
        <v>76.14</v>
      </c>
      <c r="V25" s="58">
        <v>1349.16</v>
      </c>
      <c r="W25" s="58">
        <v>1350.59</v>
      </c>
      <c r="X25" s="59">
        <f t="shared" si="5"/>
        <v>1549.72</v>
      </c>
      <c r="Y25" s="60">
        <v>1.5993</v>
      </c>
    </row>
    <row r="26" spans="2:25" ht="12.75">
      <c r="B26" s="51">
        <v>40842</v>
      </c>
      <c r="C26" s="52">
        <v>2100</v>
      </c>
      <c r="D26" s="53">
        <v>2110</v>
      </c>
      <c r="E26" s="54">
        <f t="shared" si="0"/>
        <v>2105</v>
      </c>
      <c r="F26" s="52">
        <v>2095</v>
      </c>
      <c r="G26" s="53">
        <v>2105</v>
      </c>
      <c r="H26" s="54">
        <f t="shared" si="1"/>
        <v>2100</v>
      </c>
      <c r="I26" s="52">
        <v>2110</v>
      </c>
      <c r="J26" s="53">
        <v>2120</v>
      </c>
      <c r="K26" s="54">
        <f t="shared" si="2"/>
        <v>2115</v>
      </c>
      <c r="L26" s="53">
        <v>2110</v>
      </c>
      <c r="M26" s="53">
        <v>2120</v>
      </c>
      <c r="N26" s="54">
        <f t="shared" si="3"/>
        <v>2115</v>
      </c>
      <c r="O26" s="52">
        <v>2110</v>
      </c>
      <c r="P26" s="55">
        <v>2120</v>
      </c>
      <c r="Q26" s="56">
        <f t="shared" si="4"/>
        <v>2115</v>
      </c>
      <c r="R26" s="57">
        <v>2110</v>
      </c>
      <c r="S26" s="91">
        <v>1.5974</v>
      </c>
      <c r="T26" s="91">
        <v>1.3928</v>
      </c>
      <c r="U26" s="92">
        <v>75.89</v>
      </c>
      <c r="V26" s="58">
        <v>1320.9</v>
      </c>
      <c r="W26" s="58">
        <v>1319.17</v>
      </c>
      <c r="X26" s="59">
        <f t="shared" si="5"/>
        <v>1514.93</v>
      </c>
      <c r="Y26" s="60">
        <v>1.5957</v>
      </c>
    </row>
    <row r="27" spans="2:25" ht="12.75">
      <c r="B27" s="51">
        <v>40843</v>
      </c>
      <c r="C27" s="52">
        <v>2175</v>
      </c>
      <c r="D27" s="53">
        <v>2176</v>
      </c>
      <c r="E27" s="54">
        <f t="shared" si="0"/>
        <v>2175.5</v>
      </c>
      <c r="F27" s="52">
        <v>2170</v>
      </c>
      <c r="G27" s="53">
        <v>2180</v>
      </c>
      <c r="H27" s="54">
        <f t="shared" si="1"/>
        <v>2175</v>
      </c>
      <c r="I27" s="52">
        <v>2185</v>
      </c>
      <c r="J27" s="53">
        <v>2195</v>
      </c>
      <c r="K27" s="54">
        <f t="shared" si="2"/>
        <v>2190</v>
      </c>
      <c r="L27" s="53">
        <v>2185</v>
      </c>
      <c r="M27" s="53">
        <v>2195</v>
      </c>
      <c r="N27" s="54">
        <f t="shared" si="3"/>
        <v>2190</v>
      </c>
      <c r="O27" s="52">
        <v>2185</v>
      </c>
      <c r="P27" s="55">
        <v>2195</v>
      </c>
      <c r="Q27" s="56">
        <f t="shared" si="4"/>
        <v>2190</v>
      </c>
      <c r="R27" s="57">
        <v>2176</v>
      </c>
      <c r="S27" s="91">
        <v>1.5998</v>
      </c>
      <c r="T27" s="91">
        <v>1.4031</v>
      </c>
      <c r="U27" s="92">
        <v>75.79</v>
      </c>
      <c r="V27" s="58">
        <v>1360.17</v>
      </c>
      <c r="W27" s="58">
        <v>1364.03</v>
      </c>
      <c r="X27" s="59">
        <f t="shared" si="5"/>
        <v>1550.85</v>
      </c>
      <c r="Y27" s="60">
        <v>1.5982</v>
      </c>
    </row>
    <row r="28" spans="2:25" ht="12.75">
      <c r="B28" s="51">
        <v>40844</v>
      </c>
      <c r="C28" s="52">
        <v>2140</v>
      </c>
      <c r="D28" s="53">
        <v>2141</v>
      </c>
      <c r="E28" s="54">
        <f t="shared" si="0"/>
        <v>2140.5</v>
      </c>
      <c r="F28" s="52">
        <v>2180</v>
      </c>
      <c r="G28" s="53">
        <v>2190</v>
      </c>
      <c r="H28" s="54">
        <f t="shared" si="1"/>
        <v>2185</v>
      </c>
      <c r="I28" s="52">
        <v>2195</v>
      </c>
      <c r="J28" s="53">
        <v>2205</v>
      </c>
      <c r="K28" s="54">
        <f t="shared" si="2"/>
        <v>2200</v>
      </c>
      <c r="L28" s="53">
        <v>2195</v>
      </c>
      <c r="M28" s="53">
        <v>2205</v>
      </c>
      <c r="N28" s="54">
        <f t="shared" si="3"/>
        <v>2200</v>
      </c>
      <c r="O28" s="52">
        <v>2195</v>
      </c>
      <c r="P28" s="55">
        <v>2205</v>
      </c>
      <c r="Q28" s="56">
        <f t="shared" si="4"/>
        <v>2200</v>
      </c>
      <c r="R28" s="57">
        <v>2141</v>
      </c>
      <c r="S28" s="91">
        <v>1.6108</v>
      </c>
      <c r="T28" s="91">
        <v>1.4158</v>
      </c>
      <c r="U28" s="92">
        <v>75.76</v>
      </c>
      <c r="V28" s="58">
        <v>1329.15</v>
      </c>
      <c r="W28" s="58">
        <v>1360.92</v>
      </c>
      <c r="X28" s="59">
        <f t="shared" si="5"/>
        <v>1512.22</v>
      </c>
      <c r="Y28" s="60">
        <v>1.6092</v>
      </c>
    </row>
    <row r="29" spans="2:25" ht="12.75">
      <c r="B29" s="51">
        <v>40847</v>
      </c>
      <c r="C29" s="52">
        <v>2130</v>
      </c>
      <c r="D29" s="53">
        <v>2140</v>
      </c>
      <c r="E29" s="54">
        <f t="shared" si="0"/>
        <v>2135</v>
      </c>
      <c r="F29" s="52">
        <v>2140</v>
      </c>
      <c r="G29" s="53">
        <v>2150</v>
      </c>
      <c r="H29" s="54">
        <f t="shared" si="1"/>
        <v>2145</v>
      </c>
      <c r="I29" s="52">
        <v>2155</v>
      </c>
      <c r="J29" s="53">
        <v>2165</v>
      </c>
      <c r="K29" s="54">
        <f t="shared" si="2"/>
        <v>2160</v>
      </c>
      <c r="L29" s="53">
        <v>2155</v>
      </c>
      <c r="M29" s="53">
        <v>2165</v>
      </c>
      <c r="N29" s="54">
        <f t="shared" si="3"/>
        <v>2160</v>
      </c>
      <c r="O29" s="52">
        <v>2155</v>
      </c>
      <c r="P29" s="55">
        <v>2165</v>
      </c>
      <c r="Q29" s="56">
        <f t="shared" si="4"/>
        <v>2160</v>
      </c>
      <c r="R29" s="57">
        <v>2140</v>
      </c>
      <c r="S29" s="91">
        <v>1.6033</v>
      </c>
      <c r="T29" s="91">
        <v>1.4003</v>
      </c>
      <c r="U29" s="92">
        <v>77.96</v>
      </c>
      <c r="V29" s="58">
        <v>1334.75</v>
      </c>
      <c r="W29" s="58">
        <v>1342.32</v>
      </c>
      <c r="X29" s="59">
        <f t="shared" si="5"/>
        <v>1528.24</v>
      </c>
      <c r="Y29" s="60">
        <v>1.6017</v>
      </c>
    </row>
    <row r="30" spans="2:25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2"/>
      <c r="J30" s="53"/>
      <c r="K30" s="54">
        <f t="shared" si="2"/>
      </c>
      <c r="L30" s="53"/>
      <c r="M30" s="53"/>
      <c r="N30" s="54">
        <f>AVERAGE(L30:M30)</f>
      </c>
      <c r="O30" s="52"/>
      <c r="P30" s="55"/>
      <c r="Q30" s="56">
        <f>AVERAGE(O30:P30)</f>
      </c>
      <c r="R30" s="57"/>
      <c r="S30" s="91"/>
      <c r="T30" s="91"/>
      <c r="U30" s="92"/>
      <c r="V30" s="58"/>
      <c r="W30" s="58"/>
      <c r="X30" s="59">
        <f t="shared" si="5"/>
      </c>
      <c r="Y30" s="60"/>
    </row>
    <row r="31" spans="1:25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2"/>
      <c r="J31" s="53"/>
      <c r="K31" s="54">
        <f t="shared" si="2"/>
      </c>
      <c r="L31" s="53"/>
      <c r="M31" s="53"/>
      <c r="N31" s="54">
        <f>AVERAGE(L31:M31)</f>
      </c>
      <c r="O31" s="52"/>
      <c r="P31" s="55"/>
      <c r="Q31" s="56">
        <f>AVERAGE(O31:P31)</f>
      </c>
      <c r="R31" s="57"/>
      <c r="S31" s="91"/>
      <c r="T31" s="91"/>
      <c r="U31" s="92"/>
      <c r="V31" s="58"/>
      <c r="W31" s="58"/>
      <c r="X31" s="59">
        <f t="shared" si="5"/>
      </c>
      <c r="Y31" s="60"/>
    </row>
    <row r="32" spans="1:25" ht="13.5" thickBot="1">
      <c r="A32" s="8"/>
      <c r="B32" s="51"/>
      <c r="C32" s="52"/>
      <c r="D32" s="53"/>
      <c r="E32" s="54"/>
      <c r="F32" s="52"/>
      <c r="G32" s="53"/>
      <c r="H32" s="54"/>
      <c r="I32" s="52"/>
      <c r="J32" s="53"/>
      <c r="K32" s="54"/>
      <c r="L32" s="53"/>
      <c r="M32" s="53"/>
      <c r="N32" s="61"/>
      <c r="O32" s="52"/>
      <c r="P32" s="55"/>
      <c r="Q32" s="56"/>
      <c r="R32" s="62"/>
      <c r="S32" s="94"/>
      <c r="T32" s="94"/>
      <c r="U32" s="96"/>
      <c r="V32" s="58"/>
      <c r="W32" s="58"/>
      <c r="X32" s="63"/>
      <c r="Y32" s="64"/>
    </row>
    <row r="33" spans="2:25" s="37" customFormat="1" ht="12.75">
      <c r="B33" s="65" t="s">
        <v>12</v>
      </c>
      <c r="C33" s="66">
        <f>ROUND(AVERAGE(C9:C31),2)</f>
        <v>2159.1</v>
      </c>
      <c r="D33" s="67">
        <f>ROUND(AVERAGE(D9:D31),2)</f>
        <v>2166.48</v>
      </c>
      <c r="E33" s="68">
        <f>ROUND(AVERAGE(C33,D33),2)</f>
        <v>2162.79</v>
      </c>
      <c r="F33" s="66">
        <f>ROUND(AVERAGE(F9:F31),2)</f>
        <v>2157.62</v>
      </c>
      <c r="G33" s="67">
        <f>ROUND(AVERAGE(G9:G31),2)</f>
        <v>2167.14</v>
      </c>
      <c r="H33" s="68">
        <f>ROUND(AVERAGE(F33,G33),2)</f>
        <v>2162.38</v>
      </c>
      <c r="I33" s="66">
        <f>ROUND(AVERAGE(I9:I31),2)</f>
        <v>2162.27</v>
      </c>
      <c r="J33" s="67">
        <f>ROUND(AVERAGE(J9:J31),2)</f>
        <v>2172.27</v>
      </c>
      <c r="K33" s="68">
        <f>ROUND(AVERAGE(I33,J33),2)</f>
        <v>2167.27</v>
      </c>
      <c r="L33" s="69">
        <f>ROUND(AVERAGE(L9:L31),2)</f>
        <v>2172.62</v>
      </c>
      <c r="M33" s="67">
        <f>ROUND(AVERAGE(M9:M31),2)</f>
        <v>2182.62</v>
      </c>
      <c r="N33" s="68">
        <f>ROUND(AVERAGE(L33,M33),2)</f>
        <v>2177.62</v>
      </c>
      <c r="O33" s="66">
        <f>ROUND(AVERAGE(O9:O31),2)</f>
        <v>2172.62</v>
      </c>
      <c r="P33" s="67">
        <f>ROUND(AVERAGE(P9:P31),2)</f>
        <v>2182.62</v>
      </c>
      <c r="Q33" s="68">
        <f>ROUND(AVERAGE(O33,P33),2)</f>
        <v>2177.62</v>
      </c>
      <c r="R33" s="70">
        <f>ROUND(AVERAGE(R9:R31),2)</f>
        <v>2166.48</v>
      </c>
      <c r="S33" s="103">
        <f>ROUND(AVERAGE(S9:S31),2)</f>
        <v>1.5748</v>
      </c>
      <c r="T33" s="101">
        <f>ROUND(AVERAGE(T9:T31),2)</f>
        <v>1.3707</v>
      </c>
      <c r="U33" s="95">
        <f>ROUND(AVERAGE(U9:U31),2)</f>
        <v>76.65</v>
      </c>
      <c r="V33" s="71">
        <f>AVERAGE(V9:V31)</f>
        <v>1376.022380952381</v>
      </c>
      <c r="W33" s="71">
        <f>AVERAGE(W9:W31)</f>
        <v>1377.6704761904762</v>
      </c>
      <c r="X33" s="71">
        <f>AVERAGE(X9:X31)</f>
        <v>1581.1923809523814</v>
      </c>
      <c r="Y33" s="98">
        <f>AVERAGE(Y9:Y31)</f>
        <v>1.5733857142857144</v>
      </c>
    </row>
    <row r="34" spans="2:25" s="26" customFormat="1" ht="12.75">
      <c r="B34" s="72" t="s">
        <v>13</v>
      </c>
      <c r="C34" s="73">
        <f aca="true" t="shared" si="6" ref="C34:H34">MAX(C9:C31)</f>
        <v>2215</v>
      </c>
      <c r="D34" s="74">
        <f t="shared" si="6"/>
        <v>2225</v>
      </c>
      <c r="E34" s="75">
        <f t="shared" si="6"/>
        <v>2220</v>
      </c>
      <c r="F34" s="73">
        <f t="shared" si="6"/>
        <v>2210</v>
      </c>
      <c r="G34" s="74">
        <f t="shared" si="6"/>
        <v>2220</v>
      </c>
      <c r="H34" s="75">
        <f t="shared" si="6"/>
        <v>2215</v>
      </c>
      <c r="I34" s="73">
        <f>MAX(I9:I31)</f>
        <v>2210</v>
      </c>
      <c r="J34" s="74">
        <f>MAX(J9:J31)</f>
        <v>2220</v>
      </c>
      <c r="K34" s="75">
        <f>MAX(K9:K31)</f>
        <v>2215</v>
      </c>
      <c r="L34" s="76">
        <f aca="true" t="shared" si="7" ref="L34:R34">MAX(L9:L31)</f>
        <v>2225</v>
      </c>
      <c r="M34" s="74">
        <f t="shared" si="7"/>
        <v>2235</v>
      </c>
      <c r="N34" s="75">
        <f t="shared" si="7"/>
        <v>2230</v>
      </c>
      <c r="O34" s="73">
        <f t="shared" si="7"/>
        <v>2225</v>
      </c>
      <c r="P34" s="74">
        <f t="shared" si="7"/>
        <v>2235</v>
      </c>
      <c r="Q34" s="75">
        <f t="shared" si="7"/>
        <v>2230</v>
      </c>
      <c r="R34" s="77">
        <f t="shared" si="7"/>
        <v>2225</v>
      </c>
      <c r="S34" s="102">
        <f aca="true" t="shared" si="8" ref="S34:X34">MAX(S9:S31)</f>
        <v>1.6108</v>
      </c>
      <c r="T34" s="78">
        <f t="shared" si="8"/>
        <v>1.4158</v>
      </c>
      <c r="U34" s="79">
        <f t="shared" si="8"/>
        <v>77.96</v>
      </c>
      <c r="V34" s="80">
        <f t="shared" si="8"/>
        <v>1425.72</v>
      </c>
      <c r="W34" s="80">
        <f t="shared" si="8"/>
        <v>1423.69</v>
      </c>
      <c r="X34" s="80">
        <f t="shared" si="8"/>
        <v>1648.43</v>
      </c>
      <c r="Y34" s="99">
        <f>MAX(Y9:Y31)</f>
        <v>1.6092</v>
      </c>
    </row>
    <row r="35" spans="2:25" s="26" customFormat="1" ht="13.5" thickBot="1">
      <c r="B35" s="81" t="s">
        <v>14</v>
      </c>
      <c r="C35" s="82">
        <f aca="true" t="shared" si="9" ref="C35:H35">MIN(C9:C31)</f>
        <v>2100</v>
      </c>
      <c r="D35" s="83">
        <f t="shared" si="9"/>
        <v>2102</v>
      </c>
      <c r="E35" s="84">
        <f t="shared" si="9"/>
        <v>2101.5</v>
      </c>
      <c r="F35" s="82">
        <f t="shared" si="9"/>
        <v>2095</v>
      </c>
      <c r="G35" s="83">
        <f t="shared" si="9"/>
        <v>2105</v>
      </c>
      <c r="H35" s="84">
        <f t="shared" si="9"/>
        <v>2100</v>
      </c>
      <c r="I35" s="82">
        <f>MIN(I9:I31)</f>
        <v>2110</v>
      </c>
      <c r="J35" s="83">
        <f>MIN(J9:J31)</f>
        <v>2120</v>
      </c>
      <c r="K35" s="84">
        <f>MIN(K9:K31)</f>
        <v>2115</v>
      </c>
      <c r="L35" s="85">
        <f aca="true" t="shared" si="10" ref="L35:R35">MIN(L9:L31)</f>
        <v>2110</v>
      </c>
      <c r="M35" s="83">
        <f t="shared" si="10"/>
        <v>2120</v>
      </c>
      <c r="N35" s="84">
        <f t="shared" si="10"/>
        <v>2115</v>
      </c>
      <c r="O35" s="82">
        <f t="shared" si="10"/>
        <v>2110</v>
      </c>
      <c r="P35" s="83">
        <f t="shared" si="10"/>
        <v>2120</v>
      </c>
      <c r="Q35" s="84">
        <f t="shared" si="10"/>
        <v>2115</v>
      </c>
      <c r="R35" s="86">
        <f t="shared" si="10"/>
        <v>2102</v>
      </c>
      <c r="S35" s="87">
        <f aca="true" t="shared" si="11" ref="S35:X35">MIN(S9:S31)</f>
        <v>1.5302</v>
      </c>
      <c r="T35" s="88">
        <f t="shared" si="11"/>
        <v>1.3177</v>
      </c>
      <c r="U35" s="89">
        <f t="shared" si="11"/>
        <v>75.76</v>
      </c>
      <c r="V35" s="90">
        <f t="shared" si="11"/>
        <v>1320.9</v>
      </c>
      <c r="W35" s="90">
        <f t="shared" si="11"/>
        <v>1319.17</v>
      </c>
      <c r="X35" s="90">
        <f t="shared" si="11"/>
        <v>1512.22</v>
      </c>
      <c r="Y35" s="100">
        <f>MIN(Y9:Y31)</f>
        <v>1.529</v>
      </c>
    </row>
    <row r="37" spans="2:14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  <c r="L37" s="34"/>
      <c r="M37" s="34"/>
      <c r="N37" s="33"/>
    </row>
    <row r="38" spans="2:14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  <c r="L38" s="34"/>
      <c r="M38" s="34"/>
      <c r="N38" s="33"/>
    </row>
    <row r="43" ht="12.75">
      <c r="S43" s="14" t="s">
        <v>20</v>
      </c>
    </row>
    <row r="44" spans="10:16" ht="12.75">
      <c r="J44" s="18"/>
      <c r="K44" s="5"/>
      <c r="P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9">
    <mergeCell ref="Y7:Y8"/>
    <mergeCell ref="L7:N7"/>
    <mergeCell ref="O7:Q7"/>
    <mergeCell ref="R7:R8"/>
    <mergeCell ref="S7:U7"/>
    <mergeCell ref="C7:E7"/>
    <mergeCell ref="F7:H7"/>
    <mergeCell ref="I7:K7"/>
    <mergeCell ref="V7:W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H1">
      <pane ySplit="8" topLeftCell="BM9" activePane="bottomLeft" state="frozen"/>
      <selection pane="topLeft" activeCell="C46" sqref="C46"/>
      <selection pane="bottomLeft" activeCell="T28" sqref="T28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3" width="10.7109375" style="14" customWidth="1"/>
    <col min="14" max="14" width="10.7109375" style="0" customWidth="1"/>
    <col min="15" max="15" width="12.421875" style="0" customWidth="1"/>
    <col min="16" max="16" width="11.00390625" style="14" customWidth="1"/>
    <col min="17" max="17" width="12.140625" style="14" customWidth="1"/>
    <col min="18" max="18" width="12.57421875" style="14" bestFit="1" customWidth="1"/>
    <col min="19" max="19" width="10.00390625" style="14" bestFit="1" customWidth="1"/>
    <col min="20" max="20" width="14.140625" style="0" bestFit="1" customWidth="1"/>
    <col min="21" max="21" width="10.57421875" style="14" bestFit="1" customWidth="1"/>
    <col min="22" max="22" width="10.57421875" style="0" bestFit="1" customWidth="1"/>
    <col min="23" max="23" width="11.28125" style="0" bestFit="1" customWidth="1"/>
    <col min="24" max="24" width="14.140625" style="0" bestFit="1" customWidth="1"/>
    <col min="28" max="28" width="10.57421875" style="0" bestFit="1" customWidth="1"/>
    <col min="29" max="29" width="11.28125" style="0" bestFit="1" customWidth="1"/>
    <col min="30" max="30" width="14.140625" style="0" bestFit="1" customWidth="1"/>
  </cols>
  <sheetData>
    <row r="1" ht="13.5" customHeight="1">
      <c r="C1" s="13"/>
    </row>
    <row r="2" spans="16:20" ht="12.75">
      <c r="P2" s="19"/>
      <c r="Q2" s="19"/>
      <c r="R2" s="19"/>
      <c r="S2" s="19"/>
      <c r="T2" s="8"/>
    </row>
    <row r="3" spans="2:21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17"/>
      <c r="M3" s="31"/>
      <c r="N3" s="2"/>
      <c r="O3" s="2"/>
      <c r="P3" s="20"/>
      <c r="Q3" s="20"/>
      <c r="R3" s="20"/>
      <c r="S3" s="20"/>
      <c r="T3" s="9"/>
      <c r="U3" s="25"/>
    </row>
    <row r="4" spans="2:22" ht="12.75">
      <c r="B4" s="7" t="s">
        <v>30</v>
      </c>
      <c r="C4" s="15"/>
      <c r="D4" s="16"/>
      <c r="E4" s="1"/>
      <c r="F4" s="17"/>
      <c r="G4" s="17"/>
      <c r="H4" s="1"/>
      <c r="I4" s="17"/>
      <c r="J4" s="17"/>
      <c r="K4" s="1"/>
      <c r="L4" s="17"/>
      <c r="M4" s="17"/>
      <c r="N4" s="1"/>
      <c r="O4" s="1"/>
      <c r="P4" s="21"/>
      <c r="Q4" s="21"/>
      <c r="R4" s="22"/>
      <c r="S4" s="23"/>
      <c r="T4" s="11"/>
      <c r="U4" s="25"/>
      <c r="V4" s="35"/>
    </row>
    <row r="5" spans="3:22" ht="12.75">
      <c r="C5" s="16"/>
      <c r="D5" s="16"/>
      <c r="E5" s="1"/>
      <c r="F5" s="17"/>
      <c r="G5" s="17"/>
      <c r="H5" s="1"/>
      <c r="I5" s="17"/>
      <c r="J5" s="17"/>
      <c r="K5" s="1"/>
      <c r="L5" s="17"/>
      <c r="M5" s="17"/>
      <c r="N5" s="1"/>
      <c r="O5" s="1"/>
      <c r="P5" s="21"/>
      <c r="Q5" s="21"/>
      <c r="R5" s="21"/>
      <c r="S5" s="21"/>
      <c r="T5" s="6"/>
      <c r="U5" s="25"/>
      <c r="V5" s="35"/>
    </row>
    <row r="6" spans="2:22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7"/>
      <c r="M6" s="17"/>
      <c r="N6" s="1"/>
      <c r="O6" s="1"/>
      <c r="P6" s="21"/>
      <c r="Q6" s="21"/>
      <c r="R6" s="21"/>
      <c r="S6" s="21"/>
      <c r="T6" s="6"/>
      <c r="U6" s="25"/>
      <c r="V6" s="36"/>
    </row>
    <row r="7" spans="2:25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3" t="s">
        <v>23</v>
      </c>
      <c r="J7" s="294"/>
      <c r="K7" s="295"/>
      <c r="L7" s="296" t="s">
        <v>3</v>
      </c>
      <c r="M7" s="297"/>
      <c r="N7" s="298"/>
      <c r="O7" s="296" t="s">
        <v>4</v>
      </c>
      <c r="P7" s="297"/>
      <c r="Q7" s="298"/>
      <c r="R7" s="291" t="s">
        <v>5</v>
      </c>
      <c r="S7" s="299" t="s">
        <v>26</v>
      </c>
      <c r="T7" s="300"/>
      <c r="U7" s="301"/>
      <c r="V7" s="289" t="s">
        <v>6</v>
      </c>
      <c r="W7" s="290"/>
      <c r="X7" s="39" t="s">
        <v>19</v>
      </c>
      <c r="Y7" s="291" t="s">
        <v>22</v>
      </c>
    </row>
    <row r="8" spans="1:25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3" t="s">
        <v>1</v>
      </c>
      <c r="I8" s="44" t="s">
        <v>7</v>
      </c>
      <c r="J8" s="44" t="s">
        <v>8</v>
      </c>
      <c r="K8" s="45" t="s">
        <v>1</v>
      </c>
      <c r="L8" s="47" t="s">
        <v>7</v>
      </c>
      <c r="M8" s="41" t="s">
        <v>8</v>
      </c>
      <c r="N8" s="42" t="s">
        <v>1</v>
      </c>
      <c r="O8" s="47" t="s">
        <v>7</v>
      </c>
      <c r="P8" s="41" t="s">
        <v>8</v>
      </c>
      <c r="Q8" s="42" t="s">
        <v>1</v>
      </c>
      <c r="R8" s="292"/>
      <c r="S8" s="48" t="s">
        <v>11</v>
      </c>
      <c r="T8" s="104" t="s">
        <v>17</v>
      </c>
      <c r="U8" s="49" t="s">
        <v>18</v>
      </c>
      <c r="V8" s="44" t="s">
        <v>9</v>
      </c>
      <c r="W8" s="44" t="s">
        <v>10</v>
      </c>
      <c r="X8" s="50" t="s">
        <v>9</v>
      </c>
      <c r="Y8" s="292"/>
    </row>
    <row r="9" spans="2:25" ht="12.75">
      <c r="B9" s="51">
        <v>40819</v>
      </c>
      <c r="C9" s="52">
        <v>2210</v>
      </c>
      <c r="D9" s="53">
        <v>2211</v>
      </c>
      <c r="E9" s="54">
        <f aca="true" t="shared" si="0" ref="E9:E31">AVERAGE(C9:D9)</f>
        <v>2210.5</v>
      </c>
      <c r="F9" s="52">
        <v>2235</v>
      </c>
      <c r="G9" s="53">
        <v>2245</v>
      </c>
      <c r="H9" s="54">
        <f aca="true" t="shared" si="1" ref="H9:H31">AVERAGE(F9:G9)</f>
        <v>2240</v>
      </c>
      <c r="I9" s="52"/>
      <c r="J9" s="53"/>
      <c r="K9" s="54">
        <f aca="true" t="shared" si="2" ref="K9:K31">AVERAGE(I9:J9)</f>
      </c>
      <c r="L9" s="53">
        <v>2325</v>
      </c>
      <c r="M9" s="53">
        <v>2335</v>
      </c>
      <c r="N9" s="54">
        <f aca="true" t="shared" si="3" ref="N9:N29">AVERAGE(L9:M9)</f>
        <v>2330</v>
      </c>
      <c r="O9" s="52">
        <v>2385</v>
      </c>
      <c r="P9" s="55">
        <v>2395</v>
      </c>
      <c r="Q9" s="56">
        <f aca="true" t="shared" si="4" ref="Q9:Q29">AVERAGE(O9:P9)</f>
        <v>2390</v>
      </c>
      <c r="R9" s="57">
        <v>2211</v>
      </c>
      <c r="S9" s="91">
        <v>1.5525</v>
      </c>
      <c r="T9" s="97">
        <v>1.335</v>
      </c>
      <c r="U9" s="92">
        <v>76.84</v>
      </c>
      <c r="V9" s="58">
        <v>1424.15</v>
      </c>
      <c r="W9" s="58">
        <v>1447.27</v>
      </c>
      <c r="X9" s="59">
        <f>R9/T9</f>
        <v>1656.18</v>
      </c>
      <c r="Y9" s="60">
        <v>1.5512</v>
      </c>
    </row>
    <row r="10" spans="2:25" ht="12.75">
      <c r="B10" s="51">
        <v>40820</v>
      </c>
      <c r="C10" s="52">
        <v>2217</v>
      </c>
      <c r="D10" s="53">
        <v>2218</v>
      </c>
      <c r="E10" s="54">
        <f t="shared" si="0"/>
        <v>2217.5</v>
      </c>
      <c r="F10" s="52">
        <v>2240</v>
      </c>
      <c r="G10" s="53">
        <v>2250</v>
      </c>
      <c r="H10" s="54">
        <f t="shared" si="1"/>
        <v>2245</v>
      </c>
      <c r="I10" s="52"/>
      <c r="J10" s="53"/>
      <c r="K10" s="54">
        <f t="shared" si="2"/>
      </c>
      <c r="L10" s="53">
        <v>2335</v>
      </c>
      <c r="M10" s="53">
        <v>2345</v>
      </c>
      <c r="N10" s="54">
        <f t="shared" si="3"/>
        <v>2340</v>
      </c>
      <c r="O10" s="52">
        <v>2395</v>
      </c>
      <c r="P10" s="55">
        <v>2405</v>
      </c>
      <c r="Q10" s="56">
        <f t="shared" si="4"/>
        <v>2400</v>
      </c>
      <c r="R10" s="57">
        <v>2218</v>
      </c>
      <c r="S10" s="91">
        <v>1.5387</v>
      </c>
      <c r="T10" s="91">
        <v>1.3177</v>
      </c>
      <c r="U10" s="92">
        <v>76.66</v>
      </c>
      <c r="V10" s="58">
        <v>1441.48</v>
      </c>
      <c r="W10" s="58">
        <v>1463.51</v>
      </c>
      <c r="X10" s="59">
        <f aca="true" t="shared" si="5" ref="X10:X31">R10/T10</f>
        <v>1683.24</v>
      </c>
      <c r="Y10" s="60">
        <v>1.5374</v>
      </c>
    </row>
    <row r="11" spans="2:25" ht="12.75">
      <c r="B11" s="51">
        <v>40821</v>
      </c>
      <c r="C11" s="52">
        <v>2220</v>
      </c>
      <c r="D11" s="53">
        <v>2221</v>
      </c>
      <c r="E11" s="54">
        <f t="shared" si="0"/>
        <v>2220.5</v>
      </c>
      <c r="F11" s="52">
        <v>2250</v>
      </c>
      <c r="G11" s="53">
        <v>2260</v>
      </c>
      <c r="H11" s="54">
        <f t="shared" si="1"/>
        <v>2255</v>
      </c>
      <c r="I11" s="52"/>
      <c r="J11" s="53"/>
      <c r="K11" s="54">
        <f t="shared" si="2"/>
      </c>
      <c r="L11" s="53">
        <v>2345</v>
      </c>
      <c r="M11" s="53">
        <v>2355</v>
      </c>
      <c r="N11" s="54">
        <f t="shared" si="3"/>
        <v>2350</v>
      </c>
      <c r="O11" s="52">
        <v>2405</v>
      </c>
      <c r="P11" s="55">
        <v>2415</v>
      </c>
      <c r="Q11" s="56">
        <f t="shared" si="4"/>
        <v>2410</v>
      </c>
      <c r="R11" s="57">
        <v>2221</v>
      </c>
      <c r="S11" s="91">
        <v>1.5447</v>
      </c>
      <c r="T11" s="91">
        <v>1.333</v>
      </c>
      <c r="U11" s="92">
        <v>76.66</v>
      </c>
      <c r="V11" s="58">
        <v>1437.82</v>
      </c>
      <c r="W11" s="58">
        <v>1464.3</v>
      </c>
      <c r="X11" s="59">
        <f t="shared" si="5"/>
        <v>1666.17</v>
      </c>
      <c r="Y11" s="60">
        <v>1.5434</v>
      </c>
    </row>
    <row r="12" spans="2:25" ht="12.75">
      <c r="B12" s="51">
        <v>40822</v>
      </c>
      <c r="C12" s="52">
        <v>2205</v>
      </c>
      <c r="D12" s="53">
        <v>2210</v>
      </c>
      <c r="E12" s="54">
        <f t="shared" si="0"/>
        <v>2207.5</v>
      </c>
      <c r="F12" s="52">
        <v>2240</v>
      </c>
      <c r="G12" s="53">
        <v>2250</v>
      </c>
      <c r="H12" s="54">
        <f t="shared" si="1"/>
        <v>2245</v>
      </c>
      <c r="I12" s="52"/>
      <c r="J12" s="53"/>
      <c r="K12" s="54">
        <f t="shared" si="2"/>
      </c>
      <c r="L12" s="53">
        <v>2335</v>
      </c>
      <c r="M12" s="53">
        <v>2345</v>
      </c>
      <c r="N12" s="54">
        <f t="shared" si="3"/>
        <v>2340</v>
      </c>
      <c r="O12" s="52">
        <v>2395</v>
      </c>
      <c r="P12" s="55">
        <v>2410</v>
      </c>
      <c r="Q12" s="56">
        <f t="shared" si="4"/>
        <v>2402.5</v>
      </c>
      <c r="R12" s="57">
        <v>2210</v>
      </c>
      <c r="S12" s="91">
        <v>1.5302</v>
      </c>
      <c r="T12" s="91">
        <v>1.3287</v>
      </c>
      <c r="U12" s="92">
        <v>76.68</v>
      </c>
      <c r="V12" s="58">
        <v>1444.26</v>
      </c>
      <c r="W12" s="58">
        <v>1471.55</v>
      </c>
      <c r="X12" s="59">
        <f t="shared" si="5"/>
        <v>1663.28</v>
      </c>
      <c r="Y12" s="60">
        <v>1.529</v>
      </c>
    </row>
    <row r="13" spans="2:25" ht="12.75">
      <c r="B13" s="51">
        <v>40823</v>
      </c>
      <c r="C13" s="52">
        <v>2211</v>
      </c>
      <c r="D13" s="53">
        <v>2212</v>
      </c>
      <c r="E13" s="54">
        <f t="shared" si="0"/>
        <v>2211.5</v>
      </c>
      <c r="F13" s="52">
        <v>2250</v>
      </c>
      <c r="G13" s="53">
        <v>2255</v>
      </c>
      <c r="H13" s="54">
        <f t="shared" si="1"/>
        <v>2252.5</v>
      </c>
      <c r="I13" s="52"/>
      <c r="J13" s="53"/>
      <c r="K13" s="54">
        <f t="shared" si="2"/>
      </c>
      <c r="L13" s="53">
        <v>2345</v>
      </c>
      <c r="M13" s="53">
        <v>2355</v>
      </c>
      <c r="N13" s="54">
        <f t="shared" si="3"/>
        <v>2350</v>
      </c>
      <c r="O13" s="52">
        <v>2405</v>
      </c>
      <c r="P13" s="55">
        <v>2415</v>
      </c>
      <c r="Q13" s="56">
        <f t="shared" si="4"/>
        <v>2410</v>
      </c>
      <c r="R13" s="57">
        <v>2212</v>
      </c>
      <c r="S13" s="91">
        <v>1.5536</v>
      </c>
      <c r="T13" s="91">
        <v>1.3437</v>
      </c>
      <c r="U13" s="92">
        <v>76.67</v>
      </c>
      <c r="V13" s="58">
        <v>1423.79</v>
      </c>
      <c r="W13" s="58">
        <v>1452.68</v>
      </c>
      <c r="X13" s="59">
        <f t="shared" si="5"/>
        <v>1646.2</v>
      </c>
      <c r="Y13" s="60">
        <v>1.5523</v>
      </c>
    </row>
    <row r="14" spans="2:25" ht="12.75">
      <c r="B14" s="51">
        <v>40826</v>
      </c>
      <c r="C14" s="52">
        <v>2235</v>
      </c>
      <c r="D14" s="53">
        <v>2240</v>
      </c>
      <c r="E14" s="54">
        <f t="shared" si="0"/>
        <v>2237.5</v>
      </c>
      <c r="F14" s="52">
        <v>2260</v>
      </c>
      <c r="G14" s="53">
        <v>2270</v>
      </c>
      <c r="H14" s="54">
        <f t="shared" si="1"/>
        <v>2265</v>
      </c>
      <c r="I14" s="52"/>
      <c r="J14" s="53"/>
      <c r="K14" s="54">
        <f t="shared" si="2"/>
      </c>
      <c r="L14" s="53">
        <v>2345</v>
      </c>
      <c r="M14" s="53">
        <v>2355</v>
      </c>
      <c r="N14" s="54">
        <f t="shared" si="3"/>
        <v>2350</v>
      </c>
      <c r="O14" s="52">
        <v>2410</v>
      </c>
      <c r="P14" s="55">
        <v>2420</v>
      </c>
      <c r="Q14" s="56">
        <f t="shared" si="4"/>
        <v>2415</v>
      </c>
      <c r="R14" s="57">
        <v>2240</v>
      </c>
      <c r="S14" s="91">
        <v>1.5646</v>
      </c>
      <c r="T14" s="91">
        <v>1.3585</v>
      </c>
      <c r="U14" s="92">
        <v>76.67</v>
      </c>
      <c r="V14" s="58">
        <v>1431.68</v>
      </c>
      <c r="W14" s="58">
        <v>1452.06</v>
      </c>
      <c r="X14" s="59">
        <f t="shared" si="5"/>
        <v>1648.88</v>
      </c>
      <c r="Y14" s="60">
        <v>1.5633</v>
      </c>
    </row>
    <row r="15" spans="2:25" s="3" customFormat="1" ht="12.75">
      <c r="B15" s="51">
        <v>40827</v>
      </c>
      <c r="C15" s="52">
        <v>2220</v>
      </c>
      <c r="D15" s="53">
        <v>2230</v>
      </c>
      <c r="E15" s="54">
        <f t="shared" si="0"/>
        <v>2225</v>
      </c>
      <c r="F15" s="52">
        <v>2260</v>
      </c>
      <c r="G15" s="53">
        <v>2270</v>
      </c>
      <c r="H15" s="54">
        <f t="shared" si="1"/>
        <v>2265</v>
      </c>
      <c r="I15" s="52"/>
      <c r="J15" s="53"/>
      <c r="K15" s="54">
        <f t="shared" si="2"/>
      </c>
      <c r="L15" s="53">
        <v>2350</v>
      </c>
      <c r="M15" s="53">
        <v>2360</v>
      </c>
      <c r="N15" s="54">
        <f t="shared" si="3"/>
        <v>2355</v>
      </c>
      <c r="O15" s="52">
        <v>2415</v>
      </c>
      <c r="P15" s="55">
        <v>2425</v>
      </c>
      <c r="Q15" s="56">
        <f t="shared" si="4"/>
        <v>2420</v>
      </c>
      <c r="R15" s="57">
        <v>2230</v>
      </c>
      <c r="S15" s="91">
        <v>1.5625</v>
      </c>
      <c r="T15" s="91">
        <v>1.3589</v>
      </c>
      <c r="U15" s="92">
        <v>76.68</v>
      </c>
      <c r="V15" s="58">
        <v>1427.2</v>
      </c>
      <c r="W15" s="58">
        <v>1454.1</v>
      </c>
      <c r="X15" s="59">
        <f t="shared" si="5"/>
        <v>1641.03</v>
      </c>
      <c r="Y15" s="60">
        <v>1.5611</v>
      </c>
    </row>
    <row r="16" spans="2:25" ht="12.75">
      <c r="B16" s="51">
        <v>40828</v>
      </c>
      <c r="C16" s="52">
        <v>2232</v>
      </c>
      <c r="D16" s="53">
        <v>2233</v>
      </c>
      <c r="E16" s="54">
        <f t="shared" si="0"/>
        <v>2232.5</v>
      </c>
      <c r="F16" s="52">
        <v>2260</v>
      </c>
      <c r="G16" s="53">
        <v>2270</v>
      </c>
      <c r="H16" s="54">
        <f t="shared" si="1"/>
        <v>2265</v>
      </c>
      <c r="I16" s="52"/>
      <c r="J16" s="53"/>
      <c r="K16" s="54">
        <f t="shared" si="2"/>
      </c>
      <c r="L16" s="53">
        <v>2345</v>
      </c>
      <c r="M16" s="53">
        <v>2355</v>
      </c>
      <c r="N16" s="54">
        <f t="shared" si="3"/>
        <v>2350</v>
      </c>
      <c r="O16" s="52">
        <v>2410</v>
      </c>
      <c r="P16" s="55">
        <v>2420</v>
      </c>
      <c r="Q16" s="56">
        <f t="shared" si="4"/>
        <v>2415</v>
      </c>
      <c r="R16" s="57">
        <v>2233</v>
      </c>
      <c r="S16" s="91">
        <v>1.5722</v>
      </c>
      <c r="T16" s="91">
        <v>1.3761</v>
      </c>
      <c r="U16" s="92">
        <v>76.82</v>
      </c>
      <c r="V16" s="58">
        <v>1420.3</v>
      </c>
      <c r="W16" s="58">
        <v>1445.12</v>
      </c>
      <c r="X16" s="59">
        <f t="shared" si="5"/>
        <v>1622.7</v>
      </c>
      <c r="Y16" s="60">
        <v>1.5708</v>
      </c>
    </row>
    <row r="17" spans="2:25" ht="12.75">
      <c r="B17" s="51">
        <v>40829</v>
      </c>
      <c r="C17" s="52">
        <v>2220</v>
      </c>
      <c r="D17" s="53">
        <v>2221</v>
      </c>
      <c r="E17" s="54">
        <f t="shared" si="0"/>
        <v>2220.5</v>
      </c>
      <c r="F17" s="52">
        <v>2250</v>
      </c>
      <c r="G17" s="53">
        <v>2260</v>
      </c>
      <c r="H17" s="54">
        <f t="shared" si="1"/>
        <v>2255</v>
      </c>
      <c r="I17" s="52"/>
      <c r="J17" s="53"/>
      <c r="K17" s="54">
        <f t="shared" si="2"/>
      </c>
      <c r="L17" s="53">
        <v>2335</v>
      </c>
      <c r="M17" s="53">
        <v>2345</v>
      </c>
      <c r="N17" s="54">
        <f t="shared" si="3"/>
        <v>2340</v>
      </c>
      <c r="O17" s="52">
        <v>2395</v>
      </c>
      <c r="P17" s="55">
        <v>2405</v>
      </c>
      <c r="Q17" s="56">
        <f t="shared" si="4"/>
        <v>2400</v>
      </c>
      <c r="R17" s="57">
        <v>2221</v>
      </c>
      <c r="S17" s="91">
        <v>1.5692</v>
      </c>
      <c r="T17" s="91">
        <v>1.3735</v>
      </c>
      <c r="U17" s="92">
        <v>76.85</v>
      </c>
      <c r="V17" s="58">
        <v>1415.37</v>
      </c>
      <c r="W17" s="58">
        <v>1441.51</v>
      </c>
      <c r="X17" s="59">
        <f t="shared" si="5"/>
        <v>1617.04</v>
      </c>
      <c r="Y17" s="60">
        <v>1.5678</v>
      </c>
    </row>
    <row r="18" spans="2:25" ht="12.75">
      <c r="B18" s="51">
        <v>40830</v>
      </c>
      <c r="C18" s="52">
        <v>2226</v>
      </c>
      <c r="D18" s="53">
        <v>2227</v>
      </c>
      <c r="E18" s="54">
        <f t="shared" si="0"/>
        <v>2226.5</v>
      </c>
      <c r="F18" s="52">
        <v>2250</v>
      </c>
      <c r="G18" s="53">
        <v>2260</v>
      </c>
      <c r="H18" s="54">
        <f t="shared" si="1"/>
        <v>2255</v>
      </c>
      <c r="I18" s="52"/>
      <c r="J18" s="53"/>
      <c r="K18" s="54">
        <f t="shared" si="2"/>
      </c>
      <c r="L18" s="53">
        <v>2335</v>
      </c>
      <c r="M18" s="53">
        <v>2345</v>
      </c>
      <c r="N18" s="54">
        <f t="shared" si="3"/>
        <v>2340</v>
      </c>
      <c r="O18" s="52">
        <v>2395</v>
      </c>
      <c r="P18" s="55">
        <v>2405</v>
      </c>
      <c r="Q18" s="56">
        <f t="shared" si="4"/>
        <v>2400</v>
      </c>
      <c r="R18" s="57">
        <v>2227</v>
      </c>
      <c r="S18" s="91">
        <v>1.5782</v>
      </c>
      <c r="T18" s="91">
        <v>1.3796</v>
      </c>
      <c r="U18" s="92">
        <v>77.13</v>
      </c>
      <c r="V18" s="58">
        <v>1411.1</v>
      </c>
      <c r="W18" s="58">
        <v>1433.28</v>
      </c>
      <c r="X18" s="59">
        <f t="shared" si="5"/>
        <v>1614.24</v>
      </c>
      <c r="Y18" s="60">
        <v>1.5768</v>
      </c>
    </row>
    <row r="19" spans="2:25" ht="12.75">
      <c r="B19" s="51">
        <v>40833</v>
      </c>
      <c r="C19" s="52">
        <v>2250</v>
      </c>
      <c r="D19" s="53">
        <v>2260</v>
      </c>
      <c r="E19" s="54">
        <f t="shared" si="0"/>
        <v>2255</v>
      </c>
      <c r="F19" s="52">
        <v>2280</v>
      </c>
      <c r="G19" s="53">
        <v>2290</v>
      </c>
      <c r="H19" s="54">
        <f t="shared" si="1"/>
        <v>2285</v>
      </c>
      <c r="I19" s="52">
        <v>2330</v>
      </c>
      <c r="J19" s="53">
        <v>2340</v>
      </c>
      <c r="K19" s="54">
        <f t="shared" si="2"/>
        <v>2335</v>
      </c>
      <c r="L19" s="53">
        <v>2365</v>
      </c>
      <c r="M19" s="53">
        <v>2375</v>
      </c>
      <c r="N19" s="54">
        <f t="shared" si="3"/>
        <v>2370</v>
      </c>
      <c r="O19" s="52">
        <v>2425</v>
      </c>
      <c r="P19" s="55">
        <v>2435</v>
      </c>
      <c r="Q19" s="56">
        <f t="shared" si="4"/>
        <v>2430</v>
      </c>
      <c r="R19" s="57">
        <v>2260</v>
      </c>
      <c r="S19" s="91">
        <v>1.5757</v>
      </c>
      <c r="T19" s="91">
        <v>1.3781</v>
      </c>
      <c r="U19" s="92">
        <v>77.29</v>
      </c>
      <c r="V19" s="58">
        <v>1434.28</v>
      </c>
      <c r="W19" s="58">
        <v>1454.71</v>
      </c>
      <c r="X19" s="59">
        <f t="shared" si="5"/>
        <v>1639.94</v>
      </c>
      <c r="Y19" s="60">
        <v>1.5742</v>
      </c>
    </row>
    <row r="20" spans="2:25" ht="12.75">
      <c r="B20" s="51">
        <v>40834</v>
      </c>
      <c r="C20" s="52">
        <v>2230</v>
      </c>
      <c r="D20" s="53">
        <v>2231</v>
      </c>
      <c r="E20" s="54">
        <f t="shared" si="0"/>
        <v>2230.5</v>
      </c>
      <c r="F20" s="52">
        <v>2255</v>
      </c>
      <c r="G20" s="53">
        <v>2265</v>
      </c>
      <c r="H20" s="54">
        <f t="shared" si="1"/>
        <v>2260</v>
      </c>
      <c r="I20" s="52">
        <v>2330</v>
      </c>
      <c r="J20" s="53">
        <v>2340</v>
      </c>
      <c r="K20" s="54">
        <f t="shared" si="2"/>
        <v>2335</v>
      </c>
      <c r="L20" s="53">
        <v>2335</v>
      </c>
      <c r="M20" s="53">
        <v>2345</v>
      </c>
      <c r="N20" s="54">
        <f t="shared" si="3"/>
        <v>2340</v>
      </c>
      <c r="O20" s="52">
        <v>2395</v>
      </c>
      <c r="P20" s="55">
        <v>2405</v>
      </c>
      <c r="Q20" s="56">
        <f t="shared" si="4"/>
        <v>2400</v>
      </c>
      <c r="R20" s="57">
        <v>2231</v>
      </c>
      <c r="S20" s="91">
        <v>1.5722</v>
      </c>
      <c r="T20" s="91">
        <v>1.3671</v>
      </c>
      <c r="U20" s="92">
        <v>76.73</v>
      </c>
      <c r="V20" s="58">
        <v>1419.03</v>
      </c>
      <c r="W20" s="58">
        <v>1442.03</v>
      </c>
      <c r="X20" s="59">
        <f t="shared" si="5"/>
        <v>1631.92</v>
      </c>
      <c r="Y20" s="60">
        <v>1.5707</v>
      </c>
    </row>
    <row r="21" spans="2:25" ht="12.75">
      <c r="B21" s="51">
        <v>40835</v>
      </c>
      <c r="C21" s="52">
        <v>2231</v>
      </c>
      <c r="D21" s="53">
        <v>2232</v>
      </c>
      <c r="E21" s="54">
        <f t="shared" si="0"/>
        <v>2231.5</v>
      </c>
      <c r="F21" s="52">
        <v>2270</v>
      </c>
      <c r="G21" s="53">
        <v>2280</v>
      </c>
      <c r="H21" s="54">
        <f t="shared" si="1"/>
        <v>2275</v>
      </c>
      <c r="I21" s="52">
        <v>2345</v>
      </c>
      <c r="J21" s="53">
        <v>2355</v>
      </c>
      <c r="K21" s="54">
        <f t="shared" si="2"/>
        <v>2350</v>
      </c>
      <c r="L21" s="53">
        <v>2350</v>
      </c>
      <c r="M21" s="53">
        <v>2360</v>
      </c>
      <c r="N21" s="54">
        <f t="shared" si="3"/>
        <v>2355</v>
      </c>
      <c r="O21" s="52">
        <v>2410</v>
      </c>
      <c r="P21" s="55">
        <v>2420</v>
      </c>
      <c r="Q21" s="56">
        <f t="shared" si="4"/>
        <v>2415</v>
      </c>
      <c r="R21" s="57">
        <v>2232</v>
      </c>
      <c r="S21" s="91">
        <v>1.5801</v>
      </c>
      <c r="T21" s="91">
        <v>1.382</v>
      </c>
      <c r="U21" s="92">
        <v>76.8</v>
      </c>
      <c r="V21" s="58">
        <v>1412.57</v>
      </c>
      <c r="W21" s="58">
        <v>1444.32</v>
      </c>
      <c r="X21" s="59">
        <f t="shared" si="5"/>
        <v>1615.05</v>
      </c>
      <c r="Y21" s="60">
        <v>1.5786</v>
      </c>
    </row>
    <row r="22" spans="2:25" ht="12.75">
      <c r="B22" s="51">
        <v>40836</v>
      </c>
      <c r="C22" s="52">
        <v>2170</v>
      </c>
      <c r="D22" s="53">
        <v>2171</v>
      </c>
      <c r="E22" s="54">
        <f t="shared" si="0"/>
        <v>2170.5</v>
      </c>
      <c r="F22" s="52">
        <v>2200</v>
      </c>
      <c r="G22" s="53">
        <v>2210</v>
      </c>
      <c r="H22" s="54">
        <f t="shared" si="1"/>
        <v>2205</v>
      </c>
      <c r="I22" s="52">
        <v>2275</v>
      </c>
      <c r="J22" s="53">
        <v>2285</v>
      </c>
      <c r="K22" s="54">
        <f t="shared" si="2"/>
        <v>2280</v>
      </c>
      <c r="L22" s="53">
        <v>2280</v>
      </c>
      <c r="M22" s="53">
        <v>2290</v>
      </c>
      <c r="N22" s="54">
        <f t="shared" si="3"/>
        <v>2285</v>
      </c>
      <c r="O22" s="52">
        <v>2340</v>
      </c>
      <c r="P22" s="55">
        <v>2350</v>
      </c>
      <c r="Q22" s="56">
        <f t="shared" si="4"/>
        <v>2345</v>
      </c>
      <c r="R22" s="57">
        <v>2171</v>
      </c>
      <c r="S22" s="91">
        <v>1.5792</v>
      </c>
      <c r="T22" s="91">
        <v>1.3801</v>
      </c>
      <c r="U22" s="92">
        <v>76.82</v>
      </c>
      <c r="V22" s="58">
        <v>1374.75</v>
      </c>
      <c r="W22" s="58">
        <v>1400.77</v>
      </c>
      <c r="X22" s="59">
        <f t="shared" si="5"/>
        <v>1573.07</v>
      </c>
      <c r="Y22" s="60">
        <v>1.5777</v>
      </c>
    </row>
    <row r="23" spans="2:25" ht="12.75">
      <c r="B23" s="51">
        <v>40837</v>
      </c>
      <c r="C23" s="52">
        <v>2150</v>
      </c>
      <c r="D23" s="53">
        <v>2155</v>
      </c>
      <c r="E23" s="54">
        <f t="shared" si="0"/>
        <v>2152.5</v>
      </c>
      <c r="F23" s="52">
        <v>2180</v>
      </c>
      <c r="G23" s="53">
        <v>2190</v>
      </c>
      <c r="H23" s="54">
        <f t="shared" si="1"/>
        <v>2185</v>
      </c>
      <c r="I23" s="52">
        <v>2255</v>
      </c>
      <c r="J23" s="53">
        <v>2265</v>
      </c>
      <c r="K23" s="54">
        <f t="shared" si="2"/>
        <v>2260</v>
      </c>
      <c r="L23" s="53">
        <v>2260</v>
      </c>
      <c r="M23" s="53">
        <v>2270</v>
      </c>
      <c r="N23" s="54">
        <f t="shared" si="3"/>
        <v>2265</v>
      </c>
      <c r="O23" s="52">
        <v>2320</v>
      </c>
      <c r="P23" s="55">
        <v>2330</v>
      </c>
      <c r="Q23" s="56">
        <f t="shared" si="4"/>
        <v>2325</v>
      </c>
      <c r="R23" s="57">
        <v>2155</v>
      </c>
      <c r="S23" s="91">
        <v>1.5909</v>
      </c>
      <c r="T23" s="91">
        <v>1.381</v>
      </c>
      <c r="U23" s="92">
        <v>76.68</v>
      </c>
      <c r="V23" s="58">
        <v>1354.58</v>
      </c>
      <c r="W23" s="58">
        <v>1377.88</v>
      </c>
      <c r="X23" s="59">
        <f t="shared" si="5"/>
        <v>1560.46</v>
      </c>
      <c r="Y23" s="60">
        <v>1.5894</v>
      </c>
    </row>
    <row r="24" spans="2:25" ht="12.75">
      <c r="B24" s="51">
        <v>40840</v>
      </c>
      <c r="C24" s="52">
        <v>2212</v>
      </c>
      <c r="D24" s="53">
        <v>2215</v>
      </c>
      <c r="E24" s="54">
        <f t="shared" si="0"/>
        <v>2213.5</v>
      </c>
      <c r="F24" s="52">
        <v>2250</v>
      </c>
      <c r="G24" s="53">
        <v>2260</v>
      </c>
      <c r="H24" s="54">
        <f t="shared" si="1"/>
        <v>2255</v>
      </c>
      <c r="I24" s="52">
        <v>2325</v>
      </c>
      <c r="J24" s="53">
        <v>2335</v>
      </c>
      <c r="K24" s="54">
        <f t="shared" si="2"/>
        <v>2330</v>
      </c>
      <c r="L24" s="53">
        <v>2330</v>
      </c>
      <c r="M24" s="53">
        <v>2340</v>
      </c>
      <c r="N24" s="54">
        <f t="shared" si="3"/>
        <v>2335</v>
      </c>
      <c r="O24" s="52">
        <v>2390</v>
      </c>
      <c r="P24" s="55">
        <v>2400</v>
      </c>
      <c r="Q24" s="56">
        <f t="shared" si="4"/>
        <v>2395</v>
      </c>
      <c r="R24" s="57">
        <v>2215</v>
      </c>
      <c r="S24" s="91">
        <v>1.5949</v>
      </c>
      <c r="T24" s="91">
        <v>1.3861</v>
      </c>
      <c r="U24" s="92">
        <v>76.1</v>
      </c>
      <c r="V24" s="58">
        <v>1388.8</v>
      </c>
      <c r="W24" s="58">
        <v>1418.44</v>
      </c>
      <c r="X24" s="59">
        <f t="shared" si="5"/>
        <v>1598.01</v>
      </c>
      <c r="Y24" s="60">
        <v>1.5933</v>
      </c>
    </row>
    <row r="25" spans="2:25" ht="12.75">
      <c r="B25" s="51">
        <v>40841</v>
      </c>
      <c r="C25" s="52">
        <v>2230.5</v>
      </c>
      <c r="D25" s="53">
        <v>2231</v>
      </c>
      <c r="E25" s="54">
        <f t="shared" si="0"/>
        <v>2230.75</v>
      </c>
      <c r="F25" s="52">
        <v>2270</v>
      </c>
      <c r="G25" s="53">
        <v>2275</v>
      </c>
      <c r="H25" s="54">
        <f t="shared" si="1"/>
        <v>2272.5</v>
      </c>
      <c r="I25" s="52">
        <v>2340</v>
      </c>
      <c r="J25" s="53">
        <v>2350</v>
      </c>
      <c r="K25" s="54">
        <f t="shared" si="2"/>
        <v>2345</v>
      </c>
      <c r="L25" s="53">
        <v>2345</v>
      </c>
      <c r="M25" s="53">
        <v>2355</v>
      </c>
      <c r="N25" s="54">
        <f t="shared" si="3"/>
        <v>2350</v>
      </c>
      <c r="O25" s="52">
        <v>2405</v>
      </c>
      <c r="P25" s="55">
        <v>2415</v>
      </c>
      <c r="Q25" s="56">
        <f t="shared" si="4"/>
        <v>2410</v>
      </c>
      <c r="R25" s="57">
        <v>2231</v>
      </c>
      <c r="S25" s="91">
        <v>1.601</v>
      </c>
      <c r="T25" s="91">
        <v>1.3938</v>
      </c>
      <c r="U25" s="92">
        <v>76.14</v>
      </c>
      <c r="V25" s="58">
        <v>1393.5</v>
      </c>
      <c r="W25" s="58">
        <v>1422.5</v>
      </c>
      <c r="X25" s="59">
        <f t="shared" si="5"/>
        <v>1600.66</v>
      </c>
      <c r="Y25" s="60">
        <v>1.5993</v>
      </c>
    </row>
    <row r="26" spans="2:25" ht="12.75">
      <c r="B26" s="51">
        <v>40842</v>
      </c>
      <c r="C26" s="52">
        <v>2240</v>
      </c>
      <c r="D26" s="53">
        <v>2241</v>
      </c>
      <c r="E26" s="54">
        <f t="shared" si="0"/>
        <v>2240.5</v>
      </c>
      <c r="F26" s="52">
        <v>2250</v>
      </c>
      <c r="G26" s="53">
        <v>2260</v>
      </c>
      <c r="H26" s="54">
        <f t="shared" si="1"/>
        <v>2255</v>
      </c>
      <c r="I26" s="52">
        <v>2325</v>
      </c>
      <c r="J26" s="53">
        <v>2335</v>
      </c>
      <c r="K26" s="54">
        <f t="shared" si="2"/>
        <v>2330</v>
      </c>
      <c r="L26" s="53">
        <v>2330</v>
      </c>
      <c r="M26" s="53">
        <v>2340</v>
      </c>
      <c r="N26" s="54">
        <f t="shared" si="3"/>
        <v>2335</v>
      </c>
      <c r="O26" s="52">
        <v>2390</v>
      </c>
      <c r="P26" s="55">
        <v>2400</v>
      </c>
      <c r="Q26" s="56">
        <f t="shared" si="4"/>
        <v>2395</v>
      </c>
      <c r="R26" s="57">
        <v>2241</v>
      </c>
      <c r="S26" s="91">
        <v>1.5974</v>
      </c>
      <c r="T26" s="91">
        <v>1.3928</v>
      </c>
      <c r="U26" s="92">
        <v>75.89</v>
      </c>
      <c r="V26" s="58">
        <v>1402.9</v>
      </c>
      <c r="W26" s="58">
        <v>1416.31</v>
      </c>
      <c r="X26" s="59">
        <f t="shared" si="5"/>
        <v>1608.99</v>
      </c>
      <c r="Y26" s="60">
        <v>1.5957</v>
      </c>
    </row>
    <row r="27" spans="2:25" ht="12.75">
      <c r="B27" s="51">
        <v>40843</v>
      </c>
      <c r="C27" s="52">
        <v>2275</v>
      </c>
      <c r="D27" s="53">
        <v>2280</v>
      </c>
      <c r="E27" s="54">
        <f t="shared" si="0"/>
        <v>2277.5</v>
      </c>
      <c r="F27" s="52">
        <v>2300</v>
      </c>
      <c r="G27" s="53">
        <v>2310</v>
      </c>
      <c r="H27" s="54">
        <f t="shared" si="1"/>
        <v>2305</v>
      </c>
      <c r="I27" s="52">
        <v>2375</v>
      </c>
      <c r="J27" s="53">
        <v>2385</v>
      </c>
      <c r="K27" s="54">
        <f t="shared" si="2"/>
        <v>2380</v>
      </c>
      <c r="L27" s="53">
        <v>2380</v>
      </c>
      <c r="M27" s="53">
        <v>2390</v>
      </c>
      <c r="N27" s="54">
        <f t="shared" si="3"/>
        <v>2385</v>
      </c>
      <c r="O27" s="52">
        <v>2440</v>
      </c>
      <c r="P27" s="55">
        <v>2450</v>
      </c>
      <c r="Q27" s="56">
        <f t="shared" si="4"/>
        <v>2445</v>
      </c>
      <c r="R27" s="57">
        <v>2280</v>
      </c>
      <c r="S27" s="91">
        <v>1.5998</v>
      </c>
      <c r="T27" s="91">
        <v>1.4031</v>
      </c>
      <c r="U27" s="92">
        <v>75.79</v>
      </c>
      <c r="V27" s="58">
        <v>1425.18</v>
      </c>
      <c r="W27" s="58">
        <v>1445.38</v>
      </c>
      <c r="X27" s="59">
        <f t="shared" si="5"/>
        <v>1624.97</v>
      </c>
      <c r="Y27" s="60">
        <v>1.5982</v>
      </c>
    </row>
    <row r="28" spans="2:25" ht="12.75">
      <c r="B28" s="51">
        <v>40844</v>
      </c>
      <c r="C28" s="52">
        <v>2231</v>
      </c>
      <c r="D28" s="53">
        <v>2232</v>
      </c>
      <c r="E28" s="54">
        <f t="shared" si="0"/>
        <v>2231.5</v>
      </c>
      <c r="F28" s="52">
        <v>2260</v>
      </c>
      <c r="G28" s="53">
        <v>2270</v>
      </c>
      <c r="H28" s="54">
        <f t="shared" si="1"/>
        <v>2265</v>
      </c>
      <c r="I28" s="52">
        <v>2335</v>
      </c>
      <c r="J28" s="53">
        <v>2345</v>
      </c>
      <c r="K28" s="54">
        <f t="shared" si="2"/>
        <v>2340</v>
      </c>
      <c r="L28" s="53">
        <v>2340</v>
      </c>
      <c r="M28" s="53">
        <v>2350</v>
      </c>
      <c r="N28" s="54">
        <f t="shared" si="3"/>
        <v>2345</v>
      </c>
      <c r="O28" s="52">
        <v>2400</v>
      </c>
      <c r="P28" s="55">
        <v>2410</v>
      </c>
      <c r="Q28" s="56">
        <f t="shared" si="4"/>
        <v>2405</v>
      </c>
      <c r="R28" s="57">
        <v>2232</v>
      </c>
      <c r="S28" s="91">
        <v>1.6108</v>
      </c>
      <c r="T28" s="91">
        <v>1.4158</v>
      </c>
      <c r="U28" s="92">
        <v>75.76</v>
      </c>
      <c r="V28" s="58">
        <v>1385.65</v>
      </c>
      <c r="W28" s="58">
        <v>1410.64</v>
      </c>
      <c r="X28" s="59">
        <f t="shared" si="5"/>
        <v>1576.49</v>
      </c>
      <c r="Y28" s="60">
        <v>1.6092</v>
      </c>
    </row>
    <row r="29" spans="2:25" ht="12.75">
      <c r="B29" s="51">
        <v>40847</v>
      </c>
      <c r="C29" s="52">
        <v>2235</v>
      </c>
      <c r="D29" s="53">
        <v>2245</v>
      </c>
      <c r="E29" s="54">
        <f t="shared" si="0"/>
        <v>2240</v>
      </c>
      <c r="F29" s="52">
        <v>2265</v>
      </c>
      <c r="G29" s="53">
        <v>2275</v>
      </c>
      <c r="H29" s="54">
        <f t="shared" si="1"/>
        <v>2270</v>
      </c>
      <c r="I29" s="52">
        <v>2335</v>
      </c>
      <c r="J29" s="53">
        <v>2345</v>
      </c>
      <c r="K29" s="54">
        <f t="shared" si="2"/>
        <v>2340</v>
      </c>
      <c r="L29" s="53">
        <v>2340</v>
      </c>
      <c r="M29" s="53">
        <v>2350</v>
      </c>
      <c r="N29" s="54">
        <f t="shared" si="3"/>
        <v>2345</v>
      </c>
      <c r="O29" s="52">
        <v>2400</v>
      </c>
      <c r="P29" s="55">
        <v>2410</v>
      </c>
      <c r="Q29" s="56">
        <f t="shared" si="4"/>
        <v>2405</v>
      </c>
      <c r="R29" s="57">
        <v>2245</v>
      </c>
      <c r="S29" s="91">
        <v>1.6033</v>
      </c>
      <c r="T29" s="91">
        <v>1.4003</v>
      </c>
      <c r="U29" s="92">
        <v>77.96</v>
      </c>
      <c r="V29" s="58">
        <v>1400.24</v>
      </c>
      <c r="W29" s="58">
        <v>1420.37</v>
      </c>
      <c r="X29" s="59">
        <f t="shared" si="5"/>
        <v>1603.23</v>
      </c>
      <c r="Y29" s="60">
        <v>1.6017</v>
      </c>
    </row>
    <row r="30" spans="2:25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2"/>
      <c r="J30" s="53"/>
      <c r="K30" s="54">
        <f t="shared" si="2"/>
      </c>
      <c r="L30" s="53"/>
      <c r="M30" s="53"/>
      <c r="N30" s="54">
        <f>AVERAGE(L30:M30)</f>
      </c>
      <c r="O30" s="52"/>
      <c r="P30" s="55"/>
      <c r="Q30" s="56">
        <f>AVERAGE(O30:P30)</f>
      </c>
      <c r="R30" s="57"/>
      <c r="S30" s="91"/>
      <c r="T30" s="91"/>
      <c r="U30" s="92"/>
      <c r="V30" s="58"/>
      <c r="W30" s="58"/>
      <c r="X30" s="59">
        <f t="shared" si="5"/>
      </c>
      <c r="Y30" s="60"/>
    </row>
    <row r="31" spans="1:25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2"/>
      <c r="J31" s="53"/>
      <c r="K31" s="54">
        <f t="shared" si="2"/>
      </c>
      <c r="L31" s="53"/>
      <c r="M31" s="53"/>
      <c r="N31" s="54">
        <f>AVERAGE(L31:M31)</f>
      </c>
      <c r="O31" s="52"/>
      <c r="P31" s="55"/>
      <c r="Q31" s="56">
        <f>AVERAGE(O31:P31)</f>
      </c>
      <c r="R31" s="57"/>
      <c r="S31" s="91"/>
      <c r="T31" s="91"/>
      <c r="U31" s="92"/>
      <c r="V31" s="58"/>
      <c r="W31" s="58"/>
      <c r="X31" s="59">
        <f t="shared" si="5"/>
      </c>
      <c r="Y31" s="60"/>
    </row>
    <row r="32" spans="1:25" ht="13.5" thickBot="1">
      <c r="A32" s="8"/>
      <c r="B32" s="51"/>
      <c r="C32" s="52"/>
      <c r="D32" s="53"/>
      <c r="E32" s="54"/>
      <c r="F32" s="52"/>
      <c r="G32" s="53"/>
      <c r="H32" s="54"/>
      <c r="I32" s="52"/>
      <c r="J32" s="53"/>
      <c r="K32" s="54"/>
      <c r="L32" s="53"/>
      <c r="M32" s="53"/>
      <c r="N32" s="61"/>
      <c r="O32" s="52"/>
      <c r="P32" s="55"/>
      <c r="Q32" s="56"/>
      <c r="R32" s="62"/>
      <c r="S32" s="94"/>
      <c r="T32" s="94"/>
      <c r="U32" s="96"/>
      <c r="V32" s="58"/>
      <c r="W32" s="58"/>
      <c r="X32" s="63"/>
      <c r="Y32" s="64"/>
    </row>
    <row r="33" spans="2:25" s="37" customFormat="1" ht="12.75">
      <c r="B33" s="65" t="s">
        <v>12</v>
      </c>
      <c r="C33" s="66">
        <f>ROUND(AVERAGE(C9:C31),2)</f>
        <v>2221.45</v>
      </c>
      <c r="D33" s="67">
        <f>ROUND(AVERAGE(D9:D31),2)</f>
        <v>2224.57</v>
      </c>
      <c r="E33" s="68">
        <f>ROUND(AVERAGE(C33,D33),2)</f>
        <v>2223.01</v>
      </c>
      <c r="F33" s="66">
        <f>ROUND(AVERAGE(F9:F31),2)</f>
        <v>2251.19</v>
      </c>
      <c r="G33" s="67">
        <f>ROUND(AVERAGE(G9:G31),2)</f>
        <v>2260.71</v>
      </c>
      <c r="H33" s="68">
        <f>ROUND(AVERAGE(F33,G33),2)</f>
        <v>2255.95</v>
      </c>
      <c r="I33" s="66">
        <f>ROUND(AVERAGE(I9:I31),2)</f>
        <v>2324.55</v>
      </c>
      <c r="J33" s="67">
        <f>ROUND(AVERAGE(J9:J31),2)</f>
        <v>2334.55</v>
      </c>
      <c r="K33" s="68">
        <f>ROUND(AVERAGE(I33,J33),2)</f>
        <v>2329.55</v>
      </c>
      <c r="L33" s="69">
        <f>ROUND(AVERAGE(L9:L31),2)</f>
        <v>2335.71</v>
      </c>
      <c r="M33" s="67">
        <f>ROUND(AVERAGE(M9:M31),2)</f>
        <v>2345.71</v>
      </c>
      <c r="N33" s="68">
        <f>ROUND(AVERAGE(L33,M33),2)</f>
        <v>2340.71</v>
      </c>
      <c r="O33" s="66">
        <f>ROUND(AVERAGE(O9:O31),2)</f>
        <v>2396.43</v>
      </c>
      <c r="P33" s="67">
        <f>ROUND(AVERAGE(P9:P31),2)</f>
        <v>2406.67</v>
      </c>
      <c r="Q33" s="68">
        <f>ROUND(AVERAGE(O33,P33),2)</f>
        <v>2401.55</v>
      </c>
      <c r="R33" s="70">
        <f>ROUND(AVERAGE(R9:R31),2)</f>
        <v>2224.57</v>
      </c>
      <c r="S33" s="103">
        <f>ROUND(AVERAGE(S9:S31),2)</f>
        <v>1.5748</v>
      </c>
      <c r="T33" s="101">
        <f>ROUND(AVERAGE(T9:T31),2)</f>
        <v>1.3707</v>
      </c>
      <c r="U33" s="95">
        <f>ROUND(AVERAGE(U9:U31),2)</f>
        <v>76.65</v>
      </c>
      <c r="V33" s="71">
        <f>AVERAGE(V9:V31)</f>
        <v>1412.791904761905</v>
      </c>
      <c r="W33" s="71">
        <f>AVERAGE(W9:W31)</f>
        <v>1437.0823809523808</v>
      </c>
      <c r="X33" s="71">
        <f>AVERAGE(X9:X31)</f>
        <v>1623.4166666666667</v>
      </c>
      <c r="Y33" s="98">
        <f>AVERAGE(Y9:Y31)</f>
        <v>1.5733857142857144</v>
      </c>
    </row>
    <row r="34" spans="2:25" s="26" customFormat="1" ht="12.75">
      <c r="B34" s="72" t="s">
        <v>13</v>
      </c>
      <c r="C34" s="73">
        <f aca="true" t="shared" si="6" ref="C34:H34">MAX(C9:C31)</f>
        <v>2275</v>
      </c>
      <c r="D34" s="74">
        <f t="shared" si="6"/>
        <v>2280</v>
      </c>
      <c r="E34" s="75">
        <f t="shared" si="6"/>
        <v>2277.5</v>
      </c>
      <c r="F34" s="73">
        <f t="shared" si="6"/>
        <v>2300</v>
      </c>
      <c r="G34" s="74">
        <f t="shared" si="6"/>
        <v>2310</v>
      </c>
      <c r="H34" s="75">
        <f t="shared" si="6"/>
        <v>2305</v>
      </c>
      <c r="I34" s="73">
        <f>MAX(I9:I31)</f>
        <v>2375</v>
      </c>
      <c r="J34" s="74">
        <f>MAX(J9:J31)</f>
        <v>2385</v>
      </c>
      <c r="K34" s="75">
        <f>MAX(K9:K31)</f>
        <v>2380</v>
      </c>
      <c r="L34" s="76">
        <f aca="true" t="shared" si="7" ref="L34:R34">MAX(L9:L31)</f>
        <v>2380</v>
      </c>
      <c r="M34" s="74">
        <f t="shared" si="7"/>
        <v>2390</v>
      </c>
      <c r="N34" s="75">
        <f t="shared" si="7"/>
        <v>2385</v>
      </c>
      <c r="O34" s="73">
        <f t="shared" si="7"/>
        <v>2440</v>
      </c>
      <c r="P34" s="74">
        <f t="shared" si="7"/>
        <v>2450</v>
      </c>
      <c r="Q34" s="75">
        <f t="shared" si="7"/>
        <v>2445</v>
      </c>
      <c r="R34" s="77">
        <f t="shared" si="7"/>
        <v>2280</v>
      </c>
      <c r="S34" s="102">
        <f aca="true" t="shared" si="8" ref="S34:X34">MAX(S9:S31)</f>
        <v>1.6108</v>
      </c>
      <c r="T34" s="78">
        <f t="shared" si="8"/>
        <v>1.4158</v>
      </c>
      <c r="U34" s="79">
        <f t="shared" si="8"/>
        <v>77.96</v>
      </c>
      <c r="V34" s="80">
        <f t="shared" si="8"/>
        <v>1444.26</v>
      </c>
      <c r="W34" s="80">
        <f t="shared" si="8"/>
        <v>1471.55</v>
      </c>
      <c r="X34" s="80">
        <f t="shared" si="8"/>
        <v>1683.24</v>
      </c>
      <c r="Y34" s="99">
        <f>MAX(Y9:Y31)</f>
        <v>1.6092</v>
      </c>
    </row>
    <row r="35" spans="2:25" s="26" customFormat="1" ht="13.5" thickBot="1">
      <c r="B35" s="81" t="s">
        <v>14</v>
      </c>
      <c r="C35" s="82">
        <f aca="true" t="shared" si="9" ref="C35:H35">MIN(C9:C31)</f>
        <v>2150</v>
      </c>
      <c r="D35" s="83">
        <f t="shared" si="9"/>
        <v>2155</v>
      </c>
      <c r="E35" s="84">
        <f t="shared" si="9"/>
        <v>2152.5</v>
      </c>
      <c r="F35" s="82">
        <f t="shared" si="9"/>
        <v>2180</v>
      </c>
      <c r="G35" s="83">
        <f t="shared" si="9"/>
        <v>2190</v>
      </c>
      <c r="H35" s="84">
        <f t="shared" si="9"/>
        <v>2185</v>
      </c>
      <c r="I35" s="82">
        <f>MIN(I9:I31)</f>
        <v>2255</v>
      </c>
      <c r="J35" s="83">
        <f>MIN(J9:J31)</f>
        <v>2265</v>
      </c>
      <c r="K35" s="84">
        <f>MIN(K9:K31)</f>
        <v>2260</v>
      </c>
      <c r="L35" s="85">
        <f aca="true" t="shared" si="10" ref="L35:R35">MIN(L9:L31)</f>
        <v>2260</v>
      </c>
      <c r="M35" s="83">
        <f t="shared" si="10"/>
        <v>2270</v>
      </c>
      <c r="N35" s="84">
        <f t="shared" si="10"/>
        <v>2265</v>
      </c>
      <c r="O35" s="82">
        <f t="shared" si="10"/>
        <v>2320</v>
      </c>
      <c r="P35" s="83">
        <f t="shared" si="10"/>
        <v>2330</v>
      </c>
      <c r="Q35" s="84">
        <f t="shared" si="10"/>
        <v>2325</v>
      </c>
      <c r="R35" s="86">
        <f t="shared" si="10"/>
        <v>2155</v>
      </c>
      <c r="S35" s="87">
        <f aca="true" t="shared" si="11" ref="S35:X35">MIN(S9:S31)</f>
        <v>1.5302</v>
      </c>
      <c r="T35" s="88">
        <f t="shared" si="11"/>
        <v>1.3177</v>
      </c>
      <c r="U35" s="89">
        <f t="shared" si="11"/>
        <v>75.76</v>
      </c>
      <c r="V35" s="90">
        <f t="shared" si="11"/>
        <v>1354.58</v>
      </c>
      <c r="W35" s="90">
        <f t="shared" si="11"/>
        <v>1377.88</v>
      </c>
      <c r="X35" s="90">
        <f t="shared" si="11"/>
        <v>1560.46</v>
      </c>
      <c r="Y35" s="100">
        <f>MIN(Y9:Y31)</f>
        <v>1.529</v>
      </c>
    </row>
    <row r="37" spans="2:14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  <c r="L37" s="34"/>
      <c r="M37" s="34"/>
      <c r="N37" s="33"/>
    </row>
    <row r="38" spans="2:14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  <c r="L38" s="34"/>
      <c r="M38" s="34"/>
      <c r="N38" s="33"/>
    </row>
    <row r="43" ht="12.75">
      <c r="S43" s="14" t="s">
        <v>20</v>
      </c>
    </row>
    <row r="44" spans="10:16" ht="12.75">
      <c r="J44" s="18"/>
      <c r="K44" s="5"/>
      <c r="P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9">
    <mergeCell ref="Y7:Y8"/>
    <mergeCell ref="L7:N7"/>
    <mergeCell ref="O7:Q7"/>
    <mergeCell ref="R7:R8"/>
    <mergeCell ref="S7:U7"/>
    <mergeCell ref="C7:E7"/>
    <mergeCell ref="F7:H7"/>
    <mergeCell ref="I7:K7"/>
    <mergeCell ref="V7:W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PageLayoutView="0" workbookViewId="0" topLeftCell="O1">
      <pane ySplit="8" topLeftCell="BM9" activePane="bottomLeft" state="frozen"/>
      <selection pane="topLeft" activeCell="C46" sqref="C46"/>
      <selection pane="bottomLeft" activeCell="AF27" sqref="AF27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3" width="10.7109375" style="14" customWidth="1"/>
    <col min="14" max="14" width="10.7109375" style="0" customWidth="1"/>
    <col min="15" max="15" width="12.421875" style="0" customWidth="1"/>
    <col min="16" max="16" width="11.00390625" style="14" customWidth="1"/>
    <col min="17" max="17" width="12.140625" style="14" customWidth="1"/>
    <col min="18" max="18" width="9.140625" style="14" customWidth="1"/>
    <col min="19" max="19" width="10.00390625" style="14" bestFit="1" customWidth="1"/>
    <col min="20" max="20" width="14.140625" style="0" bestFit="1" customWidth="1"/>
    <col min="21" max="21" width="10.57421875" style="14" bestFit="1" customWidth="1"/>
    <col min="22" max="22" width="9.7109375" style="0" customWidth="1"/>
    <col min="24" max="24" width="12.57421875" style="0" bestFit="1" customWidth="1"/>
    <col min="28" max="28" width="10.57421875" style="0" bestFit="1" customWidth="1"/>
    <col min="29" max="29" width="11.28125" style="0" bestFit="1" customWidth="1"/>
    <col min="30" max="30" width="14.140625" style="0" bestFit="1" customWidth="1"/>
  </cols>
  <sheetData>
    <row r="1" ht="13.5" customHeight="1">
      <c r="C1" s="13"/>
    </row>
    <row r="2" spans="16:20" ht="12.75">
      <c r="P2" s="19"/>
      <c r="Q2" s="19"/>
      <c r="R2" s="19"/>
      <c r="S2" s="19"/>
      <c r="T2" s="8"/>
    </row>
    <row r="3" spans="2:21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17"/>
      <c r="M3" s="31"/>
      <c r="N3" s="2"/>
      <c r="O3" s="2"/>
      <c r="P3" s="20"/>
      <c r="Q3" s="20"/>
      <c r="R3" s="20"/>
      <c r="S3" s="20"/>
      <c r="T3" s="9"/>
      <c r="U3" s="25"/>
    </row>
    <row r="4" spans="2:22" ht="12.75">
      <c r="B4" s="7" t="s">
        <v>31</v>
      </c>
      <c r="C4" s="15"/>
      <c r="D4" s="16"/>
      <c r="E4" s="1"/>
      <c r="F4" s="17"/>
      <c r="G4" s="17"/>
      <c r="H4" s="1"/>
      <c r="I4" s="17"/>
      <c r="J4" s="17"/>
      <c r="K4" s="1"/>
      <c r="L4" s="17"/>
      <c r="M4" s="17"/>
      <c r="N4" s="1"/>
      <c r="O4" s="1"/>
      <c r="P4" s="21"/>
      <c r="Q4" s="21"/>
      <c r="R4" s="22"/>
      <c r="S4" s="23"/>
      <c r="T4" s="11"/>
      <c r="U4" s="25"/>
      <c r="V4" s="35"/>
    </row>
    <row r="5" spans="3:22" ht="12.75">
      <c r="C5" s="16"/>
      <c r="D5" s="16"/>
      <c r="E5" s="1"/>
      <c r="F5" s="17"/>
      <c r="G5" s="17"/>
      <c r="H5" s="1"/>
      <c r="I5" s="17"/>
      <c r="J5" s="17"/>
      <c r="K5" s="1"/>
      <c r="L5" s="17"/>
      <c r="M5" s="17"/>
      <c r="N5" s="1"/>
      <c r="O5" s="1"/>
      <c r="P5" s="21"/>
      <c r="Q5" s="21"/>
      <c r="R5" s="21"/>
      <c r="S5" s="21"/>
      <c r="T5" s="6"/>
      <c r="U5" s="25"/>
      <c r="V5" s="35"/>
    </row>
    <row r="6" spans="2:22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7"/>
      <c r="M6" s="17"/>
      <c r="N6" s="1"/>
      <c r="O6" s="1"/>
      <c r="P6" s="21"/>
      <c r="Q6" s="21"/>
      <c r="R6" s="21"/>
      <c r="S6" s="21"/>
      <c r="T6" s="6"/>
      <c r="U6" s="25"/>
      <c r="V6" s="36"/>
    </row>
    <row r="7" spans="2:31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3" t="s">
        <v>23</v>
      </c>
      <c r="J7" s="294"/>
      <c r="K7" s="295"/>
      <c r="L7" s="293" t="s">
        <v>24</v>
      </c>
      <c r="M7" s="294"/>
      <c r="N7" s="295"/>
      <c r="O7" s="293" t="s">
        <v>25</v>
      </c>
      <c r="P7" s="294"/>
      <c r="Q7" s="295"/>
      <c r="R7" s="296" t="s">
        <v>3</v>
      </c>
      <c r="S7" s="297"/>
      <c r="T7" s="298"/>
      <c r="U7" s="296" t="s">
        <v>4</v>
      </c>
      <c r="V7" s="297"/>
      <c r="W7" s="298"/>
      <c r="X7" s="291" t="s">
        <v>5</v>
      </c>
      <c r="Y7" s="299" t="s">
        <v>26</v>
      </c>
      <c r="Z7" s="300"/>
      <c r="AA7" s="301"/>
      <c r="AB7" s="289" t="s">
        <v>6</v>
      </c>
      <c r="AC7" s="290"/>
      <c r="AD7" s="39" t="s">
        <v>19</v>
      </c>
      <c r="AE7" s="291" t="s">
        <v>22</v>
      </c>
    </row>
    <row r="8" spans="1:31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3" t="s">
        <v>1</v>
      </c>
      <c r="I8" s="44" t="s">
        <v>7</v>
      </c>
      <c r="J8" s="44" t="s">
        <v>8</v>
      </c>
      <c r="K8" s="45" t="s">
        <v>1</v>
      </c>
      <c r="L8" s="46" t="s">
        <v>7</v>
      </c>
      <c r="M8" s="44" t="s">
        <v>8</v>
      </c>
      <c r="N8" s="45" t="s">
        <v>1</v>
      </c>
      <c r="O8" s="46" t="s">
        <v>7</v>
      </c>
      <c r="P8" s="44" t="s">
        <v>8</v>
      </c>
      <c r="Q8" s="45" t="s">
        <v>1</v>
      </c>
      <c r="R8" s="47" t="s">
        <v>7</v>
      </c>
      <c r="S8" s="41" t="s">
        <v>8</v>
      </c>
      <c r="T8" s="42" t="s">
        <v>1</v>
      </c>
      <c r="U8" s="47" t="s">
        <v>7</v>
      </c>
      <c r="V8" s="41" t="s">
        <v>8</v>
      </c>
      <c r="W8" s="42" t="s">
        <v>1</v>
      </c>
      <c r="X8" s="292"/>
      <c r="Y8" s="48" t="s">
        <v>11</v>
      </c>
      <c r="Z8" s="93" t="s">
        <v>17</v>
      </c>
      <c r="AA8" s="49" t="s">
        <v>18</v>
      </c>
      <c r="AB8" s="44" t="s">
        <v>9</v>
      </c>
      <c r="AC8" s="44" t="s">
        <v>10</v>
      </c>
      <c r="AD8" s="50" t="s">
        <v>9</v>
      </c>
      <c r="AE8" s="292"/>
    </row>
    <row r="9" spans="2:31" ht="12.75">
      <c r="B9" s="51">
        <v>40819</v>
      </c>
      <c r="C9" s="52">
        <v>2119.5</v>
      </c>
      <c r="D9" s="53">
        <v>2120.5</v>
      </c>
      <c r="E9" s="54">
        <f aca="true" t="shared" si="0" ref="E9:E31">AVERAGE(C9:D9)</f>
        <v>2120</v>
      </c>
      <c r="F9" s="52">
        <v>2158</v>
      </c>
      <c r="G9" s="53">
        <v>2159</v>
      </c>
      <c r="H9" s="54">
        <f aca="true" t="shared" si="1" ref="H9:H31">AVERAGE(F9:G9)</f>
        <v>2158.5</v>
      </c>
      <c r="I9" s="52"/>
      <c r="J9" s="53"/>
      <c r="K9" s="54">
        <f aca="true" t="shared" si="2" ref="K9:K31">AVERAGE(I9:J9)</f>
      </c>
      <c r="L9" s="52"/>
      <c r="M9" s="53"/>
      <c r="N9" s="54">
        <f aca="true" t="shared" si="3" ref="N9:N31">AVERAGE(L9:M9)</f>
      </c>
      <c r="O9" s="52"/>
      <c r="P9" s="53"/>
      <c r="Q9" s="54">
        <f aca="true" t="shared" si="4" ref="Q9:Q31">AVERAGE(O9:P9)</f>
      </c>
      <c r="R9" s="53">
        <v>2238</v>
      </c>
      <c r="S9" s="53">
        <v>2243</v>
      </c>
      <c r="T9" s="54">
        <f aca="true" t="shared" si="5" ref="T9:T29">AVERAGE(R9:S9)</f>
        <v>2240.5</v>
      </c>
      <c r="U9" s="52">
        <v>2318</v>
      </c>
      <c r="V9" s="55">
        <v>2323</v>
      </c>
      <c r="W9" s="56">
        <f aca="true" t="shared" si="6" ref="W9:W29">AVERAGE(U9:V9)</f>
        <v>2320.5</v>
      </c>
      <c r="X9" s="57">
        <v>2120.5</v>
      </c>
      <c r="Y9" s="91">
        <v>1.5525</v>
      </c>
      <c r="Z9" s="97">
        <v>1.335</v>
      </c>
      <c r="AA9" s="92">
        <v>76.84</v>
      </c>
      <c r="AB9" s="58">
        <v>1365.86</v>
      </c>
      <c r="AC9" s="58">
        <v>1391.83</v>
      </c>
      <c r="AD9" s="59">
        <f>X9/Z9</f>
        <v>1588.39</v>
      </c>
      <c r="AE9" s="60">
        <v>1.5512</v>
      </c>
    </row>
    <row r="10" spans="2:31" ht="12.75">
      <c r="B10" s="51">
        <v>40820</v>
      </c>
      <c r="C10" s="52">
        <v>2132</v>
      </c>
      <c r="D10" s="53">
        <v>2133</v>
      </c>
      <c r="E10" s="54">
        <f t="shared" si="0"/>
        <v>2132.5</v>
      </c>
      <c r="F10" s="52">
        <v>2170</v>
      </c>
      <c r="G10" s="53">
        <v>2171</v>
      </c>
      <c r="H10" s="54">
        <f t="shared" si="1"/>
        <v>2170.5</v>
      </c>
      <c r="I10" s="52"/>
      <c r="J10" s="53"/>
      <c r="K10" s="54">
        <f t="shared" si="2"/>
      </c>
      <c r="L10" s="52"/>
      <c r="M10" s="53"/>
      <c r="N10" s="54">
        <f t="shared" si="3"/>
      </c>
      <c r="O10" s="52"/>
      <c r="P10" s="53"/>
      <c r="Q10" s="54">
        <f t="shared" si="4"/>
      </c>
      <c r="R10" s="53">
        <v>2250</v>
      </c>
      <c r="S10" s="53">
        <v>2255</v>
      </c>
      <c r="T10" s="54">
        <f t="shared" si="5"/>
        <v>2252.5</v>
      </c>
      <c r="U10" s="52">
        <v>2332</v>
      </c>
      <c r="V10" s="55">
        <v>2337</v>
      </c>
      <c r="W10" s="56">
        <f t="shared" si="6"/>
        <v>2334.5</v>
      </c>
      <c r="X10" s="57">
        <v>2133</v>
      </c>
      <c r="Y10" s="91">
        <v>1.5387</v>
      </c>
      <c r="Z10" s="91">
        <v>1.3177</v>
      </c>
      <c r="AA10" s="92">
        <v>76.66</v>
      </c>
      <c r="AB10" s="58">
        <v>1386.24</v>
      </c>
      <c r="AC10" s="58">
        <v>1412.12</v>
      </c>
      <c r="AD10" s="59">
        <f aca="true" t="shared" si="7" ref="AD10:AD31">X10/Z10</f>
        <v>1618.73</v>
      </c>
      <c r="AE10" s="60">
        <v>1.5374</v>
      </c>
    </row>
    <row r="11" spans="2:31" ht="12.75">
      <c r="B11" s="51">
        <v>40821</v>
      </c>
      <c r="C11" s="52">
        <v>2131.5</v>
      </c>
      <c r="D11" s="53">
        <v>2132</v>
      </c>
      <c r="E11" s="54">
        <f t="shared" si="0"/>
        <v>2131.75</v>
      </c>
      <c r="F11" s="52">
        <v>2164</v>
      </c>
      <c r="G11" s="53">
        <v>2165</v>
      </c>
      <c r="H11" s="54">
        <f t="shared" si="1"/>
        <v>2164.5</v>
      </c>
      <c r="I11" s="52"/>
      <c r="J11" s="53"/>
      <c r="K11" s="54">
        <f t="shared" si="2"/>
      </c>
      <c r="L11" s="52"/>
      <c r="M11" s="53"/>
      <c r="N11" s="54">
        <f t="shared" si="3"/>
      </c>
      <c r="O11" s="52"/>
      <c r="P11" s="53"/>
      <c r="Q11" s="54">
        <f t="shared" si="4"/>
      </c>
      <c r="R11" s="53">
        <v>2240</v>
      </c>
      <c r="S11" s="53">
        <v>2245</v>
      </c>
      <c r="T11" s="54">
        <f t="shared" si="5"/>
        <v>2242.5</v>
      </c>
      <c r="U11" s="52">
        <v>2320</v>
      </c>
      <c r="V11" s="55">
        <v>2325</v>
      </c>
      <c r="W11" s="56">
        <f t="shared" si="6"/>
        <v>2322.5</v>
      </c>
      <c r="X11" s="57">
        <v>2132</v>
      </c>
      <c r="Y11" s="91">
        <v>1.5447</v>
      </c>
      <c r="Z11" s="91">
        <v>1.333</v>
      </c>
      <c r="AA11" s="92">
        <v>76.66</v>
      </c>
      <c r="AB11" s="58">
        <v>1380.2</v>
      </c>
      <c r="AC11" s="58">
        <v>1402.75</v>
      </c>
      <c r="AD11" s="59">
        <f t="shared" si="7"/>
        <v>1599.4</v>
      </c>
      <c r="AE11" s="60">
        <v>1.5434</v>
      </c>
    </row>
    <row r="12" spans="2:31" ht="12.75">
      <c r="B12" s="51">
        <v>40822</v>
      </c>
      <c r="C12" s="52">
        <v>2169.5</v>
      </c>
      <c r="D12" s="53">
        <v>2170</v>
      </c>
      <c r="E12" s="54">
        <f t="shared" si="0"/>
        <v>2169.75</v>
      </c>
      <c r="F12" s="52">
        <v>2202</v>
      </c>
      <c r="G12" s="53">
        <v>2203</v>
      </c>
      <c r="H12" s="54">
        <f t="shared" si="1"/>
        <v>2202.5</v>
      </c>
      <c r="I12" s="52"/>
      <c r="J12" s="53"/>
      <c r="K12" s="54">
        <f t="shared" si="2"/>
      </c>
      <c r="L12" s="52"/>
      <c r="M12" s="53"/>
      <c r="N12" s="54">
        <f t="shared" si="3"/>
      </c>
      <c r="O12" s="52"/>
      <c r="P12" s="53"/>
      <c r="Q12" s="54">
        <f t="shared" si="4"/>
      </c>
      <c r="R12" s="53">
        <v>2277</v>
      </c>
      <c r="S12" s="53">
        <v>2282</v>
      </c>
      <c r="T12" s="54">
        <f t="shared" si="5"/>
        <v>2279.5</v>
      </c>
      <c r="U12" s="52">
        <v>2357</v>
      </c>
      <c r="V12" s="55">
        <v>2362</v>
      </c>
      <c r="W12" s="56">
        <f t="shared" si="6"/>
        <v>2359.5</v>
      </c>
      <c r="X12" s="57">
        <v>2170</v>
      </c>
      <c r="Y12" s="91">
        <v>1.5302</v>
      </c>
      <c r="Z12" s="91">
        <v>1.3287</v>
      </c>
      <c r="AA12" s="92">
        <v>76.68</v>
      </c>
      <c r="AB12" s="58">
        <v>1418.12</v>
      </c>
      <c r="AC12" s="58">
        <v>1440.81</v>
      </c>
      <c r="AD12" s="59">
        <f t="shared" si="7"/>
        <v>1633.18</v>
      </c>
      <c r="AE12" s="60">
        <v>1.529</v>
      </c>
    </row>
    <row r="13" spans="2:31" ht="12.75">
      <c r="B13" s="51">
        <v>40823</v>
      </c>
      <c r="C13" s="52">
        <v>2176</v>
      </c>
      <c r="D13" s="53">
        <v>2176.5</v>
      </c>
      <c r="E13" s="54">
        <f t="shared" si="0"/>
        <v>2176.25</v>
      </c>
      <c r="F13" s="52">
        <v>2212</v>
      </c>
      <c r="G13" s="53">
        <v>2212.5</v>
      </c>
      <c r="H13" s="54">
        <f t="shared" si="1"/>
        <v>2212.25</v>
      </c>
      <c r="I13" s="52"/>
      <c r="J13" s="53"/>
      <c r="K13" s="54">
        <f t="shared" si="2"/>
      </c>
      <c r="L13" s="52"/>
      <c r="M13" s="53"/>
      <c r="N13" s="54">
        <f t="shared" si="3"/>
      </c>
      <c r="O13" s="52"/>
      <c r="P13" s="53"/>
      <c r="Q13" s="54">
        <f t="shared" si="4"/>
      </c>
      <c r="R13" s="53">
        <v>2280</v>
      </c>
      <c r="S13" s="53">
        <v>2285</v>
      </c>
      <c r="T13" s="54">
        <f t="shared" si="5"/>
        <v>2282.5</v>
      </c>
      <c r="U13" s="52">
        <v>2357</v>
      </c>
      <c r="V13" s="55">
        <v>2362</v>
      </c>
      <c r="W13" s="56">
        <f t="shared" si="6"/>
        <v>2359.5</v>
      </c>
      <c r="X13" s="57">
        <v>2176.5</v>
      </c>
      <c r="Y13" s="91">
        <v>1.5536</v>
      </c>
      <c r="Z13" s="91">
        <v>1.3437</v>
      </c>
      <c r="AA13" s="92">
        <v>76.67</v>
      </c>
      <c r="AB13" s="58">
        <v>1400.94</v>
      </c>
      <c r="AC13" s="58">
        <v>1425.3</v>
      </c>
      <c r="AD13" s="59">
        <f t="shared" si="7"/>
        <v>1619.78</v>
      </c>
      <c r="AE13" s="60">
        <v>1.5523</v>
      </c>
    </row>
    <row r="14" spans="2:31" ht="12.75">
      <c r="B14" s="51">
        <v>40826</v>
      </c>
      <c r="C14" s="52">
        <v>2185</v>
      </c>
      <c r="D14" s="53">
        <v>2186</v>
      </c>
      <c r="E14" s="54">
        <f t="shared" si="0"/>
        <v>2185.5</v>
      </c>
      <c r="F14" s="52">
        <v>2221</v>
      </c>
      <c r="G14" s="53">
        <v>2221.5</v>
      </c>
      <c r="H14" s="54">
        <f t="shared" si="1"/>
        <v>2221.25</v>
      </c>
      <c r="I14" s="52"/>
      <c r="J14" s="53"/>
      <c r="K14" s="54">
        <f t="shared" si="2"/>
      </c>
      <c r="L14" s="52"/>
      <c r="M14" s="53"/>
      <c r="N14" s="54">
        <f t="shared" si="3"/>
      </c>
      <c r="O14" s="52"/>
      <c r="P14" s="53"/>
      <c r="Q14" s="54">
        <f t="shared" si="4"/>
      </c>
      <c r="R14" s="53">
        <v>2283</v>
      </c>
      <c r="S14" s="53">
        <v>2288</v>
      </c>
      <c r="T14" s="54">
        <f t="shared" si="5"/>
        <v>2285.5</v>
      </c>
      <c r="U14" s="52">
        <v>2357</v>
      </c>
      <c r="V14" s="55">
        <v>2362</v>
      </c>
      <c r="W14" s="56">
        <f t="shared" si="6"/>
        <v>2359.5</v>
      </c>
      <c r="X14" s="57">
        <v>2186</v>
      </c>
      <c r="Y14" s="91">
        <v>1.5646</v>
      </c>
      <c r="Z14" s="91">
        <v>1.3585</v>
      </c>
      <c r="AA14" s="92">
        <v>76.67</v>
      </c>
      <c r="AB14" s="58">
        <v>1397.16</v>
      </c>
      <c r="AC14" s="58">
        <v>1421.03</v>
      </c>
      <c r="AD14" s="59">
        <f t="shared" si="7"/>
        <v>1609.13</v>
      </c>
      <c r="AE14" s="60">
        <v>1.5633</v>
      </c>
    </row>
    <row r="15" spans="2:31" s="3" customFormat="1" ht="12.75">
      <c r="B15" s="51">
        <v>40827</v>
      </c>
      <c r="C15" s="52">
        <v>2184</v>
      </c>
      <c r="D15" s="53">
        <v>2185</v>
      </c>
      <c r="E15" s="54">
        <f t="shared" si="0"/>
        <v>2184.5</v>
      </c>
      <c r="F15" s="52">
        <v>2224</v>
      </c>
      <c r="G15" s="53">
        <v>2224.5</v>
      </c>
      <c r="H15" s="54">
        <f t="shared" si="1"/>
        <v>2224.25</v>
      </c>
      <c r="I15" s="52"/>
      <c r="J15" s="53"/>
      <c r="K15" s="54">
        <f t="shared" si="2"/>
      </c>
      <c r="L15" s="52"/>
      <c r="M15" s="53"/>
      <c r="N15" s="54">
        <f t="shared" si="3"/>
      </c>
      <c r="O15" s="52"/>
      <c r="P15" s="53"/>
      <c r="Q15" s="54">
        <f t="shared" si="4"/>
      </c>
      <c r="R15" s="53">
        <v>2288</v>
      </c>
      <c r="S15" s="53">
        <v>2293</v>
      </c>
      <c r="T15" s="54">
        <f t="shared" si="5"/>
        <v>2290.5</v>
      </c>
      <c r="U15" s="52">
        <v>2362</v>
      </c>
      <c r="V15" s="55">
        <v>2367</v>
      </c>
      <c r="W15" s="56">
        <f t="shared" si="6"/>
        <v>2364.5</v>
      </c>
      <c r="X15" s="57">
        <v>2185</v>
      </c>
      <c r="Y15" s="91">
        <v>1.5625</v>
      </c>
      <c r="Z15" s="91">
        <v>1.3589</v>
      </c>
      <c r="AA15" s="92">
        <v>76.68</v>
      </c>
      <c r="AB15" s="58">
        <v>1398.4</v>
      </c>
      <c r="AC15" s="58">
        <v>1424.96</v>
      </c>
      <c r="AD15" s="59">
        <f t="shared" si="7"/>
        <v>1607.92</v>
      </c>
      <c r="AE15" s="60">
        <v>1.5611</v>
      </c>
    </row>
    <row r="16" spans="2:31" ht="12.75">
      <c r="B16" s="51">
        <v>40828</v>
      </c>
      <c r="C16" s="52">
        <v>2202</v>
      </c>
      <c r="D16" s="53">
        <v>2202.5</v>
      </c>
      <c r="E16" s="54">
        <f t="shared" si="0"/>
        <v>2202.25</v>
      </c>
      <c r="F16" s="52">
        <v>2239</v>
      </c>
      <c r="G16" s="53">
        <v>2240</v>
      </c>
      <c r="H16" s="54">
        <f t="shared" si="1"/>
        <v>2239.5</v>
      </c>
      <c r="I16" s="52"/>
      <c r="J16" s="53"/>
      <c r="K16" s="54">
        <f t="shared" si="2"/>
      </c>
      <c r="L16" s="52"/>
      <c r="M16" s="53"/>
      <c r="N16" s="54">
        <f t="shared" si="3"/>
      </c>
      <c r="O16" s="52"/>
      <c r="P16" s="53"/>
      <c r="Q16" s="54">
        <f t="shared" si="4"/>
      </c>
      <c r="R16" s="53">
        <v>2305</v>
      </c>
      <c r="S16" s="53">
        <v>2310</v>
      </c>
      <c r="T16" s="54">
        <f t="shared" si="5"/>
        <v>2307.5</v>
      </c>
      <c r="U16" s="52">
        <v>2382</v>
      </c>
      <c r="V16" s="55">
        <v>2387</v>
      </c>
      <c r="W16" s="56">
        <f t="shared" si="6"/>
        <v>2384.5</v>
      </c>
      <c r="X16" s="57">
        <v>2202.5</v>
      </c>
      <c r="Y16" s="91">
        <v>1.5722</v>
      </c>
      <c r="Z16" s="91">
        <v>1.3761</v>
      </c>
      <c r="AA16" s="92">
        <v>76.82</v>
      </c>
      <c r="AB16" s="58">
        <v>1400.9</v>
      </c>
      <c r="AC16" s="58">
        <v>1426.02</v>
      </c>
      <c r="AD16" s="59">
        <f t="shared" si="7"/>
        <v>1600.54</v>
      </c>
      <c r="AE16" s="60">
        <v>1.5708</v>
      </c>
    </row>
    <row r="17" spans="2:31" ht="12.75">
      <c r="B17" s="51">
        <v>40829</v>
      </c>
      <c r="C17" s="52">
        <v>2177.5</v>
      </c>
      <c r="D17" s="53">
        <v>2178</v>
      </c>
      <c r="E17" s="54">
        <f t="shared" si="0"/>
        <v>2177.75</v>
      </c>
      <c r="F17" s="52">
        <v>2209</v>
      </c>
      <c r="G17" s="53">
        <v>2209.5</v>
      </c>
      <c r="H17" s="54">
        <f t="shared" si="1"/>
        <v>2209.25</v>
      </c>
      <c r="I17" s="52"/>
      <c r="J17" s="53"/>
      <c r="K17" s="54">
        <f t="shared" si="2"/>
      </c>
      <c r="L17" s="52"/>
      <c r="M17" s="53"/>
      <c r="N17" s="54">
        <f t="shared" si="3"/>
      </c>
      <c r="O17" s="52"/>
      <c r="P17" s="53"/>
      <c r="Q17" s="54">
        <f t="shared" si="4"/>
      </c>
      <c r="R17" s="53">
        <v>2275</v>
      </c>
      <c r="S17" s="53">
        <v>2280</v>
      </c>
      <c r="T17" s="54">
        <f t="shared" si="5"/>
        <v>2277.5</v>
      </c>
      <c r="U17" s="52">
        <v>2348</v>
      </c>
      <c r="V17" s="55">
        <v>2353</v>
      </c>
      <c r="W17" s="56">
        <f t="shared" si="6"/>
        <v>2350.5</v>
      </c>
      <c r="X17" s="57">
        <v>2178</v>
      </c>
      <c r="Y17" s="91">
        <v>1.5692</v>
      </c>
      <c r="Z17" s="91">
        <v>1.3735</v>
      </c>
      <c r="AA17" s="92">
        <v>76.85</v>
      </c>
      <c r="AB17" s="58">
        <v>1387.97</v>
      </c>
      <c r="AC17" s="58">
        <v>1409.3</v>
      </c>
      <c r="AD17" s="59">
        <f t="shared" si="7"/>
        <v>1585.73</v>
      </c>
      <c r="AE17" s="60">
        <v>1.5678</v>
      </c>
    </row>
    <row r="18" spans="2:31" ht="12.75">
      <c r="B18" s="51">
        <v>40830</v>
      </c>
      <c r="C18" s="52">
        <v>2170</v>
      </c>
      <c r="D18" s="53">
        <v>2171</v>
      </c>
      <c r="E18" s="54">
        <f t="shared" si="0"/>
        <v>2170.5</v>
      </c>
      <c r="F18" s="52">
        <v>2201</v>
      </c>
      <c r="G18" s="53">
        <v>2201.5</v>
      </c>
      <c r="H18" s="54">
        <f t="shared" si="1"/>
        <v>2201.25</v>
      </c>
      <c r="I18" s="52"/>
      <c r="J18" s="53"/>
      <c r="K18" s="54">
        <f t="shared" si="2"/>
      </c>
      <c r="L18" s="52"/>
      <c r="M18" s="53"/>
      <c r="N18" s="54">
        <f t="shared" si="3"/>
      </c>
      <c r="O18" s="52"/>
      <c r="P18" s="53"/>
      <c r="Q18" s="54">
        <f t="shared" si="4"/>
      </c>
      <c r="R18" s="53">
        <v>2273</v>
      </c>
      <c r="S18" s="53">
        <v>2278</v>
      </c>
      <c r="T18" s="54">
        <f t="shared" si="5"/>
        <v>2275.5</v>
      </c>
      <c r="U18" s="52">
        <v>2348</v>
      </c>
      <c r="V18" s="55">
        <v>2353</v>
      </c>
      <c r="W18" s="56">
        <f t="shared" si="6"/>
        <v>2350.5</v>
      </c>
      <c r="X18" s="57">
        <v>2171</v>
      </c>
      <c r="Y18" s="91">
        <v>1.5782</v>
      </c>
      <c r="Z18" s="91">
        <v>1.3796</v>
      </c>
      <c r="AA18" s="92">
        <v>77.13</v>
      </c>
      <c r="AB18" s="58">
        <v>1375.62</v>
      </c>
      <c r="AC18" s="58">
        <v>1396.18</v>
      </c>
      <c r="AD18" s="59">
        <f t="shared" si="7"/>
        <v>1573.64</v>
      </c>
      <c r="AE18" s="60">
        <v>1.5768</v>
      </c>
    </row>
    <row r="19" spans="2:31" ht="12.75">
      <c r="B19" s="51">
        <v>40833</v>
      </c>
      <c r="C19" s="52">
        <v>2208</v>
      </c>
      <c r="D19" s="53">
        <v>2210</v>
      </c>
      <c r="E19" s="54">
        <f t="shared" si="0"/>
        <v>2209</v>
      </c>
      <c r="F19" s="52">
        <v>2226</v>
      </c>
      <c r="G19" s="53">
        <v>2227</v>
      </c>
      <c r="H19" s="54">
        <f t="shared" si="1"/>
        <v>2226.5</v>
      </c>
      <c r="I19" s="52">
        <v>2287</v>
      </c>
      <c r="J19" s="53">
        <v>2292</v>
      </c>
      <c r="K19" s="54">
        <f t="shared" si="2"/>
        <v>2289.5</v>
      </c>
      <c r="L19" s="52">
        <v>2362</v>
      </c>
      <c r="M19" s="53">
        <v>2367</v>
      </c>
      <c r="N19" s="54">
        <f t="shared" si="3"/>
        <v>2364.5</v>
      </c>
      <c r="O19" s="52">
        <v>2432</v>
      </c>
      <c r="P19" s="53">
        <v>2437</v>
      </c>
      <c r="Q19" s="54">
        <f t="shared" si="4"/>
        <v>2434.5</v>
      </c>
      <c r="R19" s="53">
        <v>2292</v>
      </c>
      <c r="S19" s="53">
        <v>2297</v>
      </c>
      <c r="T19" s="54">
        <f t="shared" si="5"/>
        <v>2294.5</v>
      </c>
      <c r="U19" s="52">
        <v>2368</v>
      </c>
      <c r="V19" s="55">
        <v>2373</v>
      </c>
      <c r="W19" s="56">
        <f t="shared" si="6"/>
        <v>2370.5</v>
      </c>
      <c r="X19" s="57">
        <v>2210</v>
      </c>
      <c r="Y19" s="91">
        <v>1.5757</v>
      </c>
      <c r="Z19" s="91">
        <v>1.3781</v>
      </c>
      <c r="AA19" s="92">
        <v>77.29</v>
      </c>
      <c r="AB19" s="58">
        <v>1402.55</v>
      </c>
      <c r="AC19" s="58">
        <v>1414.69</v>
      </c>
      <c r="AD19" s="59">
        <f t="shared" si="7"/>
        <v>1603.66</v>
      </c>
      <c r="AE19" s="60">
        <v>1.5742</v>
      </c>
    </row>
    <row r="20" spans="2:31" ht="12.75">
      <c r="B20" s="51">
        <v>40834</v>
      </c>
      <c r="C20" s="52">
        <v>2157</v>
      </c>
      <c r="D20" s="53">
        <v>2157.5</v>
      </c>
      <c r="E20" s="54">
        <f t="shared" si="0"/>
        <v>2157.25</v>
      </c>
      <c r="F20" s="52">
        <v>2183</v>
      </c>
      <c r="G20" s="53">
        <v>2183.5</v>
      </c>
      <c r="H20" s="54">
        <f t="shared" si="1"/>
        <v>2183.25</v>
      </c>
      <c r="I20" s="52">
        <v>2245</v>
      </c>
      <c r="J20" s="53">
        <v>2250</v>
      </c>
      <c r="K20" s="54">
        <f t="shared" si="2"/>
        <v>2247.5</v>
      </c>
      <c r="L20" s="52">
        <v>2323</v>
      </c>
      <c r="M20" s="53">
        <v>2328</v>
      </c>
      <c r="N20" s="54">
        <f t="shared" si="3"/>
        <v>2325.5</v>
      </c>
      <c r="O20" s="52">
        <v>2393</v>
      </c>
      <c r="P20" s="53">
        <v>2398</v>
      </c>
      <c r="Q20" s="54">
        <f t="shared" si="4"/>
        <v>2395.5</v>
      </c>
      <c r="R20" s="53">
        <v>2252</v>
      </c>
      <c r="S20" s="53">
        <v>2257</v>
      </c>
      <c r="T20" s="54">
        <f t="shared" si="5"/>
        <v>2254.5</v>
      </c>
      <c r="U20" s="52">
        <v>2328</v>
      </c>
      <c r="V20" s="55">
        <v>2333</v>
      </c>
      <c r="W20" s="56">
        <f t="shared" si="6"/>
        <v>2330.5</v>
      </c>
      <c r="X20" s="57">
        <v>2157.5</v>
      </c>
      <c r="Y20" s="91">
        <v>1.5722</v>
      </c>
      <c r="Z20" s="91">
        <v>1.3671</v>
      </c>
      <c r="AA20" s="92">
        <v>76.73</v>
      </c>
      <c r="AB20" s="58">
        <v>1372.28</v>
      </c>
      <c r="AC20" s="58">
        <v>1390.14</v>
      </c>
      <c r="AD20" s="59">
        <f t="shared" si="7"/>
        <v>1578.16</v>
      </c>
      <c r="AE20" s="60">
        <v>1.5707</v>
      </c>
    </row>
    <row r="21" spans="2:31" ht="12.75">
      <c r="B21" s="51">
        <v>40835</v>
      </c>
      <c r="C21" s="52">
        <v>2171</v>
      </c>
      <c r="D21" s="53">
        <v>2171.5</v>
      </c>
      <c r="E21" s="54">
        <f t="shared" si="0"/>
        <v>2171.25</v>
      </c>
      <c r="F21" s="52">
        <v>2195</v>
      </c>
      <c r="G21" s="53">
        <v>2196</v>
      </c>
      <c r="H21" s="54">
        <f t="shared" si="1"/>
        <v>2195.5</v>
      </c>
      <c r="I21" s="52">
        <v>2265</v>
      </c>
      <c r="J21" s="53">
        <v>2270</v>
      </c>
      <c r="K21" s="54">
        <f t="shared" si="2"/>
        <v>2267.5</v>
      </c>
      <c r="L21" s="52">
        <v>2350</v>
      </c>
      <c r="M21" s="53">
        <v>2355</v>
      </c>
      <c r="N21" s="54">
        <f t="shared" si="3"/>
        <v>2352.5</v>
      </c>
      <c r="O21" s="52">
        <v>2420</v>
      </c>
      <c r="P21" s="53">
        <v>2425</v>
      </c>
      <c r="Q21" s="54">
        <f t="shared" si="4"/>
        <v>2422.5</v>
      </c>
      <c r="R21" s="53">
        <v>2272</v>
      </c>
      <c r="S21" s="53">
        <v>2277</v>
      </c>
      <c r="T21" s="54">
        <f t="shared" si="5"/>
        <v>2274.5</v>
      </c>
      <c r="U21" s="52">
        <v>2357</v>
      </c>
      <c r="V21" s="55">
        <v>2362</v>
      </c>
      <c r="W21" s="56">
        <f t="shared" si="6"/>
        <v>2359.5</v>
      </c>
      <c r="X21" s="57">
        <v>2171.5</v>
      </c>
      <c r="Y21" s="91">
        <v>1.5801</v>
      </c>
      <c r="Z21" s="91">
        <v>1.382</v>
      </c>
      <c r="AA21" s="92">
        <v>76.8</v>
      </c>
      <c r="AB21" s="58">
        <v>1374.28</v>
      </c>
      <c r="AC21" s="58">
        <v>1391.11</v>
      </c>
      <c r="AD21" s="59">
        <f t="shared" si="7"/>
        <v>1571.27</v>
      </c>
      <c r="AE21" s="60">
        <v>1.5786</v>
      </c>
    </row>
    <row r="22" spans="2:31" ht="12.75">
      <c r="B22" s="51">
        <v>40836</v>
      </c>
      <c r="C22" s="52">
        <v>2121</v>
      </c>
      <c r="D22" s="53">
        <v>2121.5</v>
      </c>
      <c r="E22" s="54">
        <f t="shared" si="0"/>
        <v>2121.25</v>
      </c>
      <c r="F22" s="52">
        <v>2147</v>
      </c>
      <c r="G22" s="53">
        <v>2148</v>
      </c>
      <c r="H22" s="54">
        <f t="shared" si="1"/>
        <v>2147.5</v>
      </c>
      <c r="I22" s="52">
        <v>2220</v>
      </c>
      <c r="J22" s="53">
        <v>2225</v>
      </c>
      <c r="K22" s="54">
        <f t="shared" si="2"/>
        <v>2222.5</v>
      </c>
      <c r="L22" s="52">
        <v>2305</v>
      </c>
      <c r="M22" s="53">
        <v>2310</v>
      </c>
      <c r="N22" s="54">
        <f t="shared" si="3"/>
        <v>2307.5</v>
      </c>
      <c r="O22" s="52">
        <v>2375</v>
      </c>
      <c r="P22" s="53">
        <v>2380</v>
      </c>
      <c r="Q22" s="54">
        <f t="shared" si="4"/>
        <v>2377.5</v>
      </c>
      <c r="R22" s="53">
        <v>2225</v>
      </c>
      <c r="S22" s="53">
        <v>2230</v>
      </c>
      <c r="T22" s="54">
        <f t="shared" si="5"/>
        <v>2227.5</v>
      </c>
      <c r="U22" s="52">
        <v>2313</v>
      </c>
      <c r="V22" s="55">
        <v>2318</v>
      </c>
      <c r="W22" s="56">
        <f t="shared" si="6"/>
        <v>2315.5</v>
      </c>
      <c r="X22" s="57">
        <v>2121.5</v>
      </c>
      <c r="Y22" s="91">
        <v>1.5792</v>
      </c>
      <c r="Z22" s="91">
        <v>1.3801</v>
      </c>
      <c r="AA22" s="92">
        <v>76.82</v>
      </c>
      <c r="AB22" s="58">
        <v>1343.4</v>
      </c>
      <c r="AC22" s="58">
        <v>1361.48</v>
      </c>
      <c r="AD22" s="59">
        <f t="shared" si="7"/>
        <v>1537.21</v>
      </c>
      <c r="AE22" s="60">
        <v>1.5777</v>
      </c>
    </row>
    <row r="23" spans="2:31" ht="12.75">
      <c r="B23" s="51">
        <v>40837</v>
      </c>
      <c r="C23" s="52">
        <v>2109.5</v>
      </c>
      <c r="D23" s="53">
        <v>2110</v>
      </c>
      <c r="E23" s="54">
        <f t="shared" si="0"/>
        <v>2109.75</v>
      </c>
      <c r="F23" s="52">
        <v>2136</v>
      </c>
      <c r="G23" s="53">
        <v>2137</v>
      </c>
      <c r="H23" s="54">
        <f t="shared" si="1"/>
        <v>2136.5</v>
      </c>
      <c r="I23" s="52">
        <v>2215</v>
      </c>
      <c r="J23" s="53">
        <v>2220</v>
      </c>
      <c r="K23" s="54">
        <f t="shared" si="2"/>
        <v>2217.5</v>
      </c>
      <c r="L23" s="52">
        <v>2303</v>
      </c>
      <c r="M23" s="53">
        <v>2308</v>
      </c>
      <c r="N23" s="54">
        <f t="shared" si="3"/>
        <v>2305.5</v>
      </c>
      <c r="O23" s="52">
        <v>2385</v>
      </c>
      <c r="P23" s="53">
        <v>2390</v>
      </c>
      <c r="Q23" s="54">
        <f t="shared" si="4"/>
        <v>2387.5</v>
      </c>
      <c r="R23" s="53">
        <v>2220</v>
      </c>
      <c r="S23" s="53">
        <v>2225</v>
      </c>
      <c r="T23" s="54">
        <f t="shared" si="5"/>
        <v>2222.5</v>
      </c>
      <c r="U23" s="52">
        <v>2310</v>
      </c>
      <c r="V23" s="55">
        <v>2315</v>
      </c>
      <c r="W23" s="56">
        <f t="shared" si="6"/>
        <v>2312.5</v>
      </c>
      <c r="X23" s="57">
        <v>2110</v>
      </c>
      <c r="Y23" s="91">
        <v>1.5909</v>
      </c>
      <c r="Z23" s="91">
        <v>1.381</v>
      </c>
      <c r="AA23" s="92">
        <v>76.68</v>
      </c>
      <c r="AB23" s="58">
        <v>1326.29</v>
      </c>
      <c r="AC23" s="58">
        <v>1344.53</v>
      </c>
      <c r="AD23" s="59">
        <f t="shared" si="7"/>
        <v>1527.88</v>
      </c>
      <c r="AE23" s="60">
        <v>1.5894</v>
      </c>
    </row>
    <row r="24" spans="2:31" ht="12.75">
      <c r="B24" s="51">
        <v>40840</v>
      </c>
      <c r="C24" s="52">
        <v>2158</v>
      </c>
      <c r="D24" s="53">
        <v>2158.5</v>
      </c>
      <c r="E24" s="54">
        <f t="shared" si="0"/>
        <v>2158.25</v>
      </c>
      <c r="F24" s="52">
        <v>2180.5</v>
      </c>
      <c r="G24" s="53">
        <v>2181</v>
      </c>
      <c r="H24" s="54">
        <f t="shared" si="1"/>
        <v>2180.75</v>
      </c>
      <c r="I24" s="52">
        <v>2255</v>
      </c>
      <c r="J24" s="53">
        <v>2260</v>
      </c>
      <c r="K24" s="54">
        <f t="shared" si="2"/>
        <v>2257.5</v>
      </c>
      <c r="L24" s="52">
        <v>2340</v>
      </c>
      <c r="M24" s="53">
        <v>2345</v>
      </c>
      <c r="N24" s="54">
        <f t="shared" si="3"/>
        <v>2342.5</v>
      </c>
      <c r="O24" s="52">
        <v>2422</v>
      </c>
      <c r="P24" s="53">
        <v>2427</v>
      </c>
      <c r="Q24" s="54">
        <f t="shared" si="4"/>
        <v>2424.5</v>
      </c>
      <c r="R24" s="53">
        <v>2260</v>
      </c>
      <c r="S24" s="53">
        <v>2265</v>
      </c>
      <c r="T24" s="54">
        <f t="shared" si="5"/>
        <v>2262.5</v>
      </c>
      <c r="U24" s="52">
        <v>2347</v>
      </c>
      <c r="V24" s="55">
        <v>2352</v>
      </c>
      <c r="W24" s="56">
        <f t="shared" si="6"/>
        <v>2349.5</v>
      </c>
      <c r="X24" s="57">
        <v>2158.5</v>
      </c>
      <c r="Y24" s="91">
        <v>1.5949</v>
      </c>
      <c r="Z24" s="91">
        <v>1.3861</v>
      </c>
      <c r="AA24" s="92">
        <v>76.1</v>
      </c>
      <c r="AB24" s="58">
        <v>1353.38</v>
      </c>
      <c r="AC24" s="58">
        <v>1368.86</v>
      </c>
      <c r="AD24" s="59">
        <f t="shared" si="7"/>
        <v>1557.25</v>
      </c>
      <c r="AE24" s="60">
        <v>1.5933</v>
      </c>
    </row>
    <row r="25" spans="2:31" ht="12.75">
      <c r="B25" s="51">
        <v>40841</v>
      </c>
      <c r="C25" s="52">
        <v>2194</v>
      </c>
      <c r="D25" s="53">
        <v>2195</v>
      </c>
      <c r="E25" s="54">
        <f t="shared" si="0"/>
        <v>2194.5</v>
      </c>
      <c r="F25" s="52">
        <v>2220</v>
      </c>
      <c r="G25" s="53">
        <v>2221</v>
      </c>
      <c r="H25" s="54">
        <f t="shared" si="1"/>
        <v>2220.5</v>
      </c>
      <c r="I25" s="52">
        <v>2293</v>
      </c>
      <c r="J25" s="53">
        <v>2298</v>
      </c>
      <c r="K25" s="54">
        <f t="shared" si="2"/>
        <v>2295.5</v>
      </c>
      <c r="L25" s="52">
        <v>2377</v>
      </c>
      <c r="M25" s="53">
        <v>2382</v>
      </c>
      <c r="N25" s="54">
        <f t="shared" si="3"/>
        <v>2379.5</v>
      </c>
      <c r="O25" s="52">
        <v>2458</v>
      </c>
      <c r="P25" s="53">
        <v>2463</v>
      </c>
      <c r="Q25" s="54">
        <f t="shared" si="4"/>
        <v>2460.5</v>
      </c>
      <c r="R25" s="53">
        <v>2300</v>
      </c>
      <c r="S25" s="53">
        <v>2305</v>
      </c>
      <c r="T25" s="54">
        <f t="shared" si="5"/>
        <v>2302.5</v>
      </c>
      <c r="U25" s="52">
        <v>2383</v>
      </c>
      <c r="V25" s="55">
        <v>2388</v>
      </c>
      <c r="W25" s="56">
        <f t="shared" si="6"/>
        <v>2385.5</v>
      </c>
      <c r="X25" s="57">
        <v>2195</v>
      </c>
      <c r="Y25" s="91">
        <v>1.601</v>
      </c>
      <c r="Z25" s="91">
        <v>1.3938</v>
      </c>
      <c r="AA25" s="92">
        <v>76.14</v>
      </c>
      <c r="AB25" s="58">
        <v>1371.02</v>
      </c>
      <c r="AC25" s="58">
        <v>1388.73</v>
      </c>
      <c r="AD25" s="59">
        <f t="shared" si="7"/>
        <v>1574.83</v>
      </c>
      <c r="AE25" s="60">
        <v>1.5993</v>
      </c>
    </row>
    <row r="26" spans="2:31" ht="12.75">
      <c r="B26" s="51">
        <v>40842</v>
      </c>
      <c r="C26" s="52">
        <v>2195</v>
      </c>
      <c r="D26" s="53">
        <v>2195.5</v>
      </c>
      <c r="E26" s="54">
        <f t="shared" si="0"/>
        <v>2195.25</v>
      </c>
      <c r="F26" s="52">
        <v>2218</v>
      </c>
      <c r="G26" s="53">
        <v>2219</v>
      </c>
      <c r="H26" s="54">
        <f t="shared" si="1"/>
        <v>2218.5</v>
      </c>
      <c r="I26" s="52">
        <v>2293</v>
      </c>
      <c r="J26" s="53">
        <v>2298</v>
      </c>
      <c r="K26" s="54">
        <f t="shared" si="2"/>
        <v>2295.5</v>
      </c>
      <c r="L26" s="52">
        <v>2377</v>
      </c>
      <c r="M26" s="53">
        <v>2382</v>
      </c>
      <c r="N26" s="54">
        <f t="shared" si="3"/>
        <v>2379.5</v>
      </c>
      <c r="O26" s="52">
        <v>2458</v>
      </c>
      <c r="P26" s="53">
        <v>2463</v>
      </c>
      <c r="Q26" s="54">
        <f t="shared" si="4"/>
        <v>2460.5</v>
      </c>
      <c r="R26" s="53">
        <v>2300</v>
      </c>
      <c r="S26" s="53">
        <v>2305</v>
      </c>
      <c r="T26" s="54">
        <f t="shared" si="5"/>
        <v>2302.5</v>
      </c>
      <c r="U26" s="52">
        <v>2383</v>
      </c>
      <c r="V26" s="55">
        <v>2388</v>
      </c>
      <c r="W26" s="56">
        <f t="shared" si="6"/>
        <v>2385.5</v>
      </c>
      <c r="X26" s="57">
        <v>2195.5</v>
      </c>
      <c r="Y26" s="91">
        <v>1.5974</v>
      </c>
      <c r="Z26" s="91">
        <v>1.3928</v>
      </c>
      <c r="AA26" s="92">
        <v>75.89</v>
      </c>
      <c r="AB26" s="58">
        <v>1374.42</v>
      </c>
      <c r="AC26" s="58">
        <v>1390.61</v>
      </c>
      <c r="AD26" s="59">
        <f t="shared" si="7"/>
        <v>1576.32</v>
      </c>
      <c r="AE26" s="60">
        <v>1.5957</v>
      </c>
    </row>
    <row r="27" spans="2:31" ht="12.75">
      <c r="B27" s="51">
        <v>40843</v>
      </c>
      <c r="C27" s="52">
        <v>2233.5</v>
      </c>
      <c r="D27" s="53">
        <v>2234</v>
      </c>
      <c r="E27" s="54">
        <f t="shared" si="0"/>
        <v>2233.75</v>
      </c>
      <c r="F27" s="52">
        <v>2253.5</v>
      </c>
      <c r="G27" s="53">
        <v>2254</v>
      </c>
      <c r="H27" s="54">
        <f t="shared" si="1"/>
        <v>2253.75</v>
      </c>
      <c r="I27" s="52">
        <v>2327</v>
      </c>
      <c r="J27" s="53">
        <v>2332</v>
      </c>
      <c r="K27" s="54">
        <f t="shared" si="2"/>
        <v>2329.5</v>
      </c>
      <c r="L27" s="52">
        <v>2410</v>
      </c>
      <c r="M27" s="53">
        <v>2415</v>
      </c>
      <c r="N27" s="54">
        <f t="shared" si="3"/>
        <v>2412.5</v>
      </c>
      <c r="O27" s="52">
        <v>2492</v>
      </c>
      <c r="P27" s="53">
        <v>2497</v>
      </c>
      <c r="Q27" s="54">
        <f t="shared" si="4"/>
        <v>2494.5</v>
      </c>
      <c r="R27" s="53">
        <v>2332</v>
      </c>
      <c r="S27" s="53">
        <v>2337</v>
      </c>
      <c r="T27" s="54">
        <f t="shared" si="5"/>
        <v>2334.5</v>
      </c>
      <c r="U27" s="52">
        <v>2417</v>
      </c>
      <c r="V27" s="55">
        <v>2422</v>
      </c>
      <c r="W27" s="56">
        <f t="shared" si="6"/>
        <v>2419.5</v>
      </c>
      <c r="X27" s="57">
        <v>2234</v>
      </c>
      <c r="Y27" s="91">
        <v>1.5998</v>
      </c>
      <c r="Z27" s="91">
        <v>1.4031</v>
      </c>
      <c r="AA27" s="92">
        <v>75.79</v>
      </c>
      <c r="AB27" s="58">
        <v>1396.42</v>
      </c>
      <c r="AC27" s="58">
        <v>1410.34</v>
      </c>
      <c r="AD27" s="59">
        <f t="shared" si="7"/>
        <v>1592.19</v>
      </c>
      <c r="AE27" s="60">
        <v>1.5982</v>
      </c>
    </row>
    <row r="28" spans="2:31" ht="12.75">
      <c r="B28" s="51">
        <v>40844</v>
      </c>
      <c r="C28" s="52">
        <v>2221</v>
      </c>
      <c r="D28" s="53">
        <v>2221.5</v>
      </c>
      <c r="E28" s="54">
        <f t="shared" si="0"/>
        <v>2221.25</v>
      </c>
      <c r="F28" s="52">
        <v>2241</v>
      </c>
      <c r="G28" s="53">
        <v>2241.5</v>
      </c>
      <c r="H28" s="54">
        <f t="shared" si="1"/>
        <v>2241.25</v>
      </c>
      <c r="I28" s="52">
        <v>2313</v>
      </c>
      <c r="J28" s="53">
        <v>2318</v>
      </c>
      <c r="K28" s="54">
        <f t="shared" si="2"/>
        <v>2315.5</v>
      </c>
      <c r="L28" s="52">
        <v>2395</v>
      </c>
      <c r="M28" s="53">
        <v>2400</v>
      </c>
      <c r="N28" s="54">
        <f t="shared" si="3"/>
        <v>2397.5</v>
      </c>
      <c r="O28" s="52">
        <v>2478</v>
      </c>
      <c r="P28" s="53">
        <v>2483</v>
      </c>
      <c r="Q28" s="54">
        <f t="shared" si="4"/>
        <v>2480.5</v>
      </c>
      <c r="R28" s="53">
        <v>2320</v>
      </c>
      <c r="S28" s="53">
        <v>2325</v>
      </c>
      <c r="T28" s="54">
        <f t="shared" si="5"/>
        <v>2322.5</v>
      </c>
      <c r="U28" s="52">
        <v>2403</v>
      </c>
      <c r="V28" s="55">
        <v>2408</v>
      </c>
      <c r="W28" s="56">
        <f t="shared" si="6"/>
        <v>2405.5</v>
      </c>
      <c r="X28" s="57">
        <v>2221.5</v>
      </c>
      <c r="Y28" s="91">
        <v>1.6108</v>
      </c>
      <c r="Z28" s="91">
        <v>1.4158</v>
      </c>
      <c r="AA28" s="92">
        <v>75.76</v>
      </c>
      <c r="AB28" s="58">
        <v>1379.13</v>
      </c>
      <c r="AC28" s="58">
        <v>1392.93</v>
      </c>
      <c r="AD28" s="59">
        <f t="shared" si="7"/>
        <v>1569.08</v>
      </c>
      <c r="AE28" s="60">
        <v>1.6092</v>
      </c>
    </row>
    <row r="29" spans="2:31" ht="12.75">
      <c r="B29" s="51">
        <v>40847</v>
      </c>
      <c r="C29" s="52">
        <v>2186</v>
      </c>
      <c r="D29" s="53">
        <v>2187</v>
      </c>
      <c r="E29" s="54">
        <f t="shared" si="0"/>
        <v>2186.5</v>
      </c>
      <c r="F29" s="52">
        <v>2208</v>
      </c>
      <c r="G29" s="53">
        <v>2209</v>
      </c>
      <c r="H29" s="54">
        <f t="shared" si="1"/>
        <v>2208.5</v>
      </c>
      <c r="I29" s="52">
        <v>2283</v>
      </c>
      <c r="J29" s="53">
        <v>2288</v>
      </c>
      <c r="K29" s="54">
        <f t="shared" si="2"/>
        <v>2285.5</v>
      </c>
      <c r="L29" s="52">
        <v>2367</v>
      </c>
      <c r="M29" s="53">
        <v>2372</v>
      </c>
      <c r="N29" s="54">
        <f t="shared" si="3"/>
        <v>2369.5</v>
      </c>
      <c r="O29" s="52">
        <v>2452</v>
      </c>
      <c r="P29" s="53">
        <v>2457</v>
      </c>
      <c r="Q29" s="54">
        <f t="shared" si="4"/>
        <v>2454.5</v>
      </c>
      <c r="R29" s="53">
        <v>2290</v>
      </c>
      <c r="S29" s="53">
        <v>2295</v>
      </c>
      <c r="T29" s="54">
        <f t="shared" si="5"/>
        <v>2292.5</v>
      </c>
      <c r="U29" s="52">
        <v>2373</v>
      </c>
      <c r="V29" s="55">
        <v>2378</v>
      </c>
      <c r="W29" s="56">
        <f t="shared" si="6"/>
        <v>2375.5</v>
      </c>
      <c r="X29" s="57">
        <v>2187</v>
      </c>
      <c r="Y29" s="91">
        <v>1.6033</v>
      </c>
      <c r="Z29" s="91">
        <v>1.4003</v>
      </c>
      <c r="AA29" s="92">
        <v>77.96</v>
      </c>
      <c r="AB29" s="58">
        <v>1364.06</v>
      </c>
      <c r="AC29" s="58">
        <v>1379.16</v>
      </c>
      <c r="AD29" s="59">
        <f t="shared" si="7"/>
        <v>1561.81</v>
      </c>
      <c r="AE29" s="60">
        <v>1.6017</v>
      </c>
    </row>
    <row r="30" spans="2:31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2"/>
      <c r="J30" s="53"/>
      <c r="K30" s="54">
        <f t="shared" si="2"/>
      </c>
      <c r="L30" s="52"/>
      <c r="M30" s="53"/>
      <c r="N30" s="54">
        <f t="shared" si="3"/>
      </c>
      <c r="O30" s="52"/>
      <c r="P30" s="53"/>
      <c r="Q30" s="54">
        <f t="shared" si="4"/>
      </c>
      <c r="R30" s="53"/>
      <c r="S30" s="53"/>
      <c r="T30" s="54">
        <f>AVERAGE(R30:S30)</f>
      </c>
      <c r="U30" s="52"/>
      <c r="V30" s="55"/>
      <c r="W30" s="56">
        <f>AVERAGE(U30:V30)</f>
      </c>
      <c r="X30" s="57"/>
      <c r="Y30" s="91"/>
      <c r="Z30" s="91"/>
      <c r="AA30" s="92"/>
      <c r="AB30" s="58"/>
      <c r="AC30" s="58"/>
      <c r="AD30" s="59">
        <f t="shared" si="7"/>
      </c>
      <c r="AE30" s="60"/>
    </row>
    <row r="31" spans="1:31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2"/>
      <c r="J31" s="53"/>
      <c r="K31" s="54">
        <f t="shared" si="2"/>
      </c>
      <c r="L31" s="52"/>
      <c r="M31" s="53"/>
      <c r="N31" s="54">
        <f t="shared" si="3"/>
      </c>
      <c r="O31" s="52"/>
      <c r="P31" s="53"/>
      <c r="Q31" s="54">
        <f t="shared" si="4"/>
      </c>
      <c r="R31" s="53"/>
      <c r="S31" s="53"/>
      <c r="T31" s="54">
        <f>AVERAGE(R31:S31)</f>
      </c>
      <c r="U31" s="52"/>
      <c r="V31" s="55"/>
      <c r="W31" s="56">
        <f>AVERAGE(U31:V31)</f>
      </c>
      <c r="X31" s="57"/>
      <c r="Y31" s="91"/>
      <c r="Z31" s="91"/>
      <c r="AA31" s="92"/>
      <c r="AB31" s="58"/>
      <c r="AC31" s="58"/>
      <c r="AD31" s="59">
        <f t="shared" si="7"/>
      </c>
      <c r="AE31" s="60"/>
    </row>
    <row r="32" spans="1:31" ht="13.5" thickBot="1">
      <c r="A32" s="8"/>
      <c r="B32" s="51"/>
      <c r="C32" s="52"/>
      <c r="D32" s="53"/>
      <c r="E32" s="54"/>
      <c r="F32" s="52"/>
      <c r="G32" s="53"/>
      <c r="H32" s="54"/>
      <c r="I32" s="52"/>
      <c r="J32" s="53"/>
      <c r="K32" s="54"/>
      <c r="L32" s="52"/>
      <c r="M32" s="53"/>
      <c r="N32" s="54"/>
      <c r="O32" s="52"/>
      <c r="P32" s="53"/>
      <c r="Q32" s="54"/>
      <c r="R32" s="53"/>
      <c r="S32" s="53"/>
      <c r="T32" s="61"/>
      <c r="U32" s="52"/>
      <c r="V32" s="55"/>
      <c r="W32" s="56"/>
      <c r="X32" s="62"/>
      <c r="Y32" s="94"/>
      <c r="Z32" s="94"/>
      <c r="AA32" s="96"/>
      <c r="AB32" s="58"/>
      <c r="AC32" s="58"/>
      <c r="AD32" s="63"/>
      <c r="AE32" s="64"/>
    </row>
    <row r="33" spans="2:31" s="37" customFormat="1" ht="12.75">
      <c r="B33" s="65" t="s">
        <v>12</v>
      </c>
      <c r="C33" s="66">
        <f>ROUND(AVERAGE(C9:C31),2)</f>
        <v>2171.48</v>
      </c>
      <c r="D33" s="67">
        <f>ROUND(AVERAGE(D9:D31),2)</f>
        <v>2172.21</v>
      </c>
      <c r="E33" s="68">
        <f>ROUND(AVERAGE(C33,D33),2)</f>
        <v>2171.85</v>
      </c>
      <c r="F33" s="66">
        <f>ROUND(AVERAGE(F9:F31),2)</f>
        <v>2200.38</v>
      </c>
      <c r="G33" s="67">
        <f>ROUND(AVERAGE(G9:G31),2)</f>
        <v>2201.17</v>
      </c>
      <c r="H33" s="68">
        <f>ROUND(AVERAGE(F33,G33),2)</f>
        <v>2200.78</v>
      </c>
      <c r="I33" s="66">
        <f>ROUND(AVERAGE(I9:I31),2)</f>
        <v>2272.36</v>
      </c>
      <c r="J33" s="67">
        <f>ROUND(AVERAGE(J9:J31),2)</f>
        <v>2277.36</v>
      </c>
      <c r="K33" s="68">
        <f>ROUND(AVERAGE(I33,J33),2)</f>
        <v>2274.86</v>
      </c>
      <c r="L33" s="66">
        <f>ROUND(AVERAGE(L9:L31),2)</f>
        <v>2355.36</v>
      </c>
      <c r="M33" s="67">
        <f>ROUND(AVERAGE(M9:M31),2)</f>
        <v>2360.36</v>
      </c>
      <c r="N33" s="68">
        <f>ROUND(AVERAGE(L33,M33),2)</f>
        <v>2357.86</v>
      </c>
      <c r="O33" s="66">
        <f>ROUND(AVERAGE(O9:O31),2)</f>
        <v>2433.18</v>
      </c>
      <c r="P33" s="67">
        <f>ROUND(AVERAGE(P9:P31),2)</f>
        <v>2438.18</v>
      </c>
      <c r="Q33" s="68">
        <f>ROUND(AVERAGE(O33,P33),2)</f>
        <v>2435.68</v>
      </c>
      <c r="R33" s="69">
        <f>ROUND(AVERAGE(R9:R31),2)</f>
        <v>2274.86</v>
      </c>
      <c r="S33" s="67">
        <f>ROUND(AVERAGE(S9:S31),2)</f>
        <v>2279.86</v>
      </c>
      <c r="T33" s="68">
        <f>ROUND(AVERAGE(R33,S33),2)</f>
        <v>2277.36</v>
      </c>
      <c r="U33" s="66">
        <f>ROUND(AVERAGE(U9:U31),2)</f>
        <v>2355.38</v>
      </c>
      <c r="V33" s="67">
        <f>ROUND(AVERAGE(V9:V31),2)</f>
        <v>2360.38</v>
      </c>
      <c r="W33" s="68">
        <f>ROUND(AVERAGE(U33,V33),2)</f>
        <v>2357.88</v>
      </c>
      <c r="X33" s="70">
        <f>ROUND(AVERAGE(X9:X31),2)</f>
        <v>2172.21</v>
      </c>
      <c r="Y33" s="103">
        <f>ROUND(AVERAGE(Y9:Y31),2)</f>
        <v>1.5748</v>
      </c>
      <c r="Z33" s="101">
        <f>ROUND(AVERAGE(Z9:Z31),2)</f>
        <v>1.3707</v>
      </c>
      <c r="AA33" s="95">
        <f>ROUND(AVERAGE(AA9:AA31),2)</f>
        <v>76.65</v>
      </c>
      <c r="AB33" s="71">
        <f>AVERAGE(AB9:AB31)</f>
        <v>1379.4590476190476</v>
      </c>
      <c r="AC33" s="71">
        <f>AVERAGE(AC9:AC31)</f>
        <v>1399.184761904762</v>
      </c>
      <c r="AD33" s="71">
        <f>AVERAGE(AD9:AD31)</f>
        <v>1585.0523809523806</v>
      </c>
      <c r="AE33" s="98">
        <f>AVERAGE(AE9:AE31)</f>
        <v>1.5733857142857144</v>
      </c>
    </row>
    <row r="34" spans="2:31" s="26" customFormat="1" ht="12.75">
      <c r="B34" s="72" t="s">
        <v>13</v>
      </c>
      <c r="C34" s="73">
        <f aca="true" t="shared" si="8" ref="C34:H34">MAX(C9:C31)</f>
        <v>2233.5</v>
      </c>
      <c r="D34" s="74">
        <f t="shared" si="8"/>
        <v>2234</v>
      </c>
      <c r="E34" s="75">
        <f t="shared" si="8"/>
        <v>2233.75</v>
      </c>
      <c r="F34" s="73">
        <f t="shared" si="8"/>
        <v>2253.5</v>
      </c>
      <c r="G34" s="74">
        <f t="shared" si="8"/>
        <v>2254</v>
      </c>
      <c r="H34" s="75">
        <f t="shared" si="8"/>
        <v>2253.75</v>
      </c>
      <c r="I34" s="73">
        <f aca="true" t="shared" si="9" ref="I34:Q34">MAX(I9:I31)</f>
        <v>2327</v>
      </c>
      <c r="J34" s="74">
        <f t="shared" si="9"/>
        <v>2332</v>
      </c>
      <c r="K34" s="75">
        <f t="shared" si="9"/>
        <v>2329.5</v>
      </c>
      <c r="L34" s="73">
        <f t="shared" si="9"/>
        <v>2410</v>
      </c>
      <c r="M34" s="74">
        <f t="shared" si="9"/>
        <v>2415</v>
      </c>
      <c r="N34" s="75">
        <f t="shared" si="9"/>
        <v>2412.5</v>
      </c>
      <c r="O34" s="73">
        <f t="shared" si="9"/>
        <v>2492</v>
      </c>
      <c r="P34" s="74">
        <f t="shared" si="9"/>
        <v>2497</v>
      </c>
      <c r="Q34" s="75">
        <f t="shared" si="9"/>
        <v>2494.5</v>
      </c>
      <c r="R34" s="76">
        <f aca="true" t="shared" si="10" ref="R34:X34">MAX(R9:R31)</f>
        <v>2332</v>
      </c>
      <c r="S34" s="74">
        <f t="shared" si="10"/>
        <v>2337</v>
      </c>
      <c r="T34" s="75">
        <f t="shared" si="10"/>
        <v>2334.5</v>
      </c>
      <c r="U34" s="73">
        <f t="shared" si="10"/>
        <v>2417</v>
      </c>
      <c r="V34" s="74">
        <f t="shared" si="10"/>
        <v>2422</v>
      </c>
      <c r="W34" s="75">
        <f t="shared" si="10"/>
        <v>2419.5</v>
      </c>
      <c r="X34" s="77">
        <f t="shared" si="10"/>
        <v>2234</v>
      </c>
      <c r="Y34" s="102">
        <f aca="true" t="shared" si="11" ref="Y34:AD34">MAX(Y9:Y31)</f>
        <v>1.6108</v>
      </c>
      <c r="Z34" s="78">
        <f t="shared" si="11"/>
        <v>1.4158</v>
      </c>
      <c r="AA34" s="79">
        <f t="shared" si="11"/>
        <v>77.96</v>
      </c>
      <c r="AB34" s="80">
        <f t="shared" si="11"/>
        <v>1418.12</v>
      </c>
      <c r="AC34" s="80">
        <f t="shared" si="11"/>
        <v>1440.81</v>
      </c>
      <c r="AD34" s="80">
        <f t="shared" si="11"/>
        <v>1633.18</v>
      </c>
      <c r="AE34" s="99">
        <f>MAX(AE9:AE31)</f>
        <v>1.6092</v>
      </c>
    </row>
    <row r="35" spans="2:31" s="26" customFormat="1" ht="13.5" thickBot="1">
      <c r="B35" s="81" t="s">
        <v>14</v>
      </c>
      <c r="C35" s="82">
        <f aca="true" t="shared" si="12" ref="C35:H35">MIN(C9:C31)</f>
        <v>2109.5</v>
      </c>
      <c r="D35" s="83">
        <f t="shared" si="12"/>
        <v>2110</v>
      </c>
      <c r="E35" s="84">
        <f t="shared" si="12"/>
        <v>2109.75</v>
      </c>
      <c r="F35" s="82">
        <f t="shared" si="12"/>
        <v>2136</v>
      </c>
      <c r="G35" s="83">
        <f t="shared" si="12"/>
        <v>2137</v>
      </c>
      <c r="H35" s="84">
        <f t="shared" si="12"/>
        <v>2136.5</v>
      </c>
      <c r="I35" s="82">
        <f aca="true" t="shared" si="13" ref="I35:Q35">MIN(I9:I31)</f>
        <v>2215</v>
      </c>
      <c r="J35" s="83">
        <f t="shared" si="13"/>
        <v>2220</v>
      </c>
      <c r="K35" s="84">
        <f t="shared" si="13"/>
        <v>2217.5</v>
      </c>
      <c r="L35" s="82">
        <f t="shared" si="13"/>
        <v>2303</v>
      </c>
      <c r="M35" s="83">
        <f t="shared" si="13"/>
        <v>2308</v>
      </c>
      <c r="N35" s="84">
        <f t="shared" si="13"/>
        <v>2305.5</v>
      </c>
      <c r="O35" s="82">
        <f t="shared" si="13"/>
        <v>2375</v>
      </c>
      <c r="P35" s="83">
        <f t="shared" si="13"/>
        <v>2380</v>
      </c>
      <c r="Q35" s="84">
        <f t="shared" si="13"/>
        <v>2377.5</v>
      </c>
      <c r="R35" s="85">
        <f aca="true" t="shared" si="14" ref="R35:X35">MIN(R9:R31)</f>
        <v>2220</v>
      </c>
      <c r="S35" s="83">
        <f t="shared" si="14"/>
        <v>2225</v>
      </c>
      <c r="T35" s="84">
        <f t="shared" si="14"/>
        <v>2222.5</v>
      </c>
      <c r="U35" s="82">
        <f t="shared" si="14"/>
        <v>2310</v>
      </c>
      <c r="V35" s="83">
        <f t="shared" si="14"/>
        <v>2315</v>
      </c>
      <c r="W35" s="84">
        <f t="shared" si="14"/>
        <v>2312.5</v>
      </c>
      <c r="X35" s="86">
        <f t="shared" si="14"/>
        <v>2110</v>
      </c>
      <c r="Y35" s="87">
        <f aca="true" t="shared" si="15" ref="Y35:AD35">MIN(Y9:Y31)</f>
        <v>1.5302</v>
      </c>
      <c r="Z35" s="88">
        <f t="shared" si="15"/>
        <v>1.3177</v>
      </c>
      <c r="AA35" s="89">
        <f t="shared" si="15"/>
        <v>75.76</v>
      </c>
      <c r="AB35" s="90">
        <f t="shared" si="15"/>
        <v>1326.29</v>
      </c>
      <c r="AC35" s="90">
        <f t="shared" si="15"/>
        <v>1344.53</v>
      </c>
      <c r="AD35" s="90">
        <f t="shared" si="15"/>
        <v>1527.88</v>
      </c>
      <c r="AE35" s="100">
        <f>MIN(AE9:AE31)</f>
        <v>1.529</v>
      </c>
    </row>
    <row r="37" spans="2:14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  <c r="L37" s="34"/>
      <c r="M37" s="34"/>
      <c r="N37" s="33"/>
    </row>
    <row r="38" spans="2:14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  <c r="L38" s="34"/>
      <c r="M38" s="34"/>
      <c r="N38" s="33"/>
    </row>
    <row r="43" ht="12.75">
      <c r="S43" s="14" t="s">
        <v>20</v>
      </c>
    </row>
    <row r="44" spans="10:16" ht="12.75">
      <c r="J44" s="18"/>
      <c r="K44" s="5"/>
      <c r="P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11">
    <mergeCell ref="C7:E7"/>
    <mergeCell ref="F7:H7"/>
    <mergeCell ref="I7:K7"/>
    <mergeCell ref="L7:N7"/>
    <mergeCell ref="AB7:AC7"/>
    <mergeCell ref="AE7:AE8"/>
    <mergeCell ref="O7:Q7"/>
    <mergeCell ref="R7:T7"/>
    <mergeCell ref="U7:W7"/>
    <mergeCell ref="X7:X8"/>
    <mergeCell ref="Y7:AA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PageLayoutView="0" workbookViewId="0" topLeftCell="O1">
      <pane ySplit="8" topLeftCell="BM9" activePane="bottomLeft" state="frozen"/>
      <selection pane="topLeft" activeCell="C46" sqref="C46"/>
      <selection pane="bottomLeft" activeCell="AF27" sqref="AF27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3" width="10.7109375" style="14" customWidth="1"/>
    <col min="14" max="14" width="10.7109375" style="0" customWidth="1"/>
    <col min="15" max="15" width="12.421875" style="0" customWidth="1"/>
    <col min="16" max="16" width="11.00390625" style="14" customWidth="1"/>
    <col min="17" max="17" width="12.140625" style="14" customWidth="1"/>
    <col min="18" max="18" width="9.140625" style="14" customWidth="1"/>
    <col min="19" max="19" width="10.00390625" style="14" bestFit="1" customWidth="1"/>
    <col min="20" max="20" width="14.140625" style="0" bestFit="1" customWidth="1"/>
    <col min="21" max="21" width="10.57421875" style="14" bestFit="1" customWidth="1"/>
    <col min="22" max="22" width="9.7109375" style="0" customWidth="1"/>
    <col min="24" max="24" width="12.57421875" style="0" bestFit="1" customWidth="1"/>
    <col min="28" max="28" width="10.57421875" style="0" bestFit="1" customWidth="1"/>
    <col min="29" max="29" width="11.28125" style="0" bestFit="1" customWidth="1"/>
    <col min="30" max="30" width="14.140625" style="0" bestFit="1" customWidth="1"/>
  </cols>
  <sheetData>
    <row r="1" ht="13.5" customHeight="1">
      <c r="C1" s="13"/>
    </row>
    <row r="2" spans="16:20" ht="12.75">
      <c r="P2" s="19"/>
      <c r="Q2" s="19"/>
      <c r="R2" s="19"/>
      <c r="S2" s="19"/>
      <c r="T2" s="8"/>
    </row>
    <row r="3" spans="2:21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17"/>
      <c r="M3" s="31"/>
      <c r="N3" s="2"/>
      <c r="O3" s="2"/>
      <c r="P3" s="20"/>
      <c r="Q3" s="20"/>
      <c r="R3" s="20"/>
      <c r="S3" s="20"/>
      <c r="T3" s="9"/>
      <c r="U3" s="25"/>
    </row>
    <row r="4" spans="2:22" ht="12.75">
      <c r="B4" s="7" t="s">
        <v>32</v>
      </c>
      <c r="C4" s="15"/>
      <c r="D4" s="16"/>
      <c r="E4" s="1"/>
      <c r="F4" s="17"/>
      <c r="G4" s="17"/>
      <c r="H4" s="1"/>
      <c r="I4" s="17"/>
      <c r="J4" s="17"/>
      <c r="K4" s="1"/>
      <c r="L4" s="17"/>
      <c r="M4" s="17"/>
      <c r="N4" s="1"/>
      <c r="O4" s="1"/>
      <c r="P4" s="21"/>
      <c r="Q4" s="21"/>
      <c r="R4" s="22"/>
      <c r="S4" s="23"/>
      <c r="T4" s="11"/>
      <c r="U4" s="25"/>
      <c r="V4" s="35"/>
    </row>
    <row r="5" spans="3:22" ht="12.75">
      <c r="C5" s="16"/>
      <c r="D5" s="16"/>
      <c r="E5" s="1"/>
      <c r="F5" s="17"/>
      <c r="G5" s="17"/>
      <c r="H5" s="1"/>
      <c r="I5" s="17"/>
      <c r="J5" s="17"/>
      <c r="K5" s="1"/>
      <c r="L5" s="17"/>
      <c r="M5" s="17"/>
      <c r="N5" s="1"/>
      <c r="O5" s="1"/>
      <c r="P5" s="21"/>
      <c r="Q5" s="21"/>
      <c r="R5" s="21"/>
      <c r="S5" s="21"/>
      <c r="T5" s="6"/>
      <c r="U5" s="25"/>
      <c r="V5" s="35"/>
    </row>
    <row r="6" spans="2:22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7"/>
      <c r="M6" s="17"/>
      <c r="N6" s="1"/>
      <c r="O6" s="1"/>
      <c r="P6" s="21"/>
      <c r="Q6" s="21"/>
      <c r="R6" s="21"/>
      <c r="S6" s="21"/>
      <c r="T6" s="6"/>
      <c r="U6" s="25"/>
      <c r="V6" s="36"/>
    </row>
    <row r="7" spans="2:31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3" t="s">
        <v>23</v>
      </c>
      <c r="J7" s="294"/>
      <c r="K7" s="295"/>
      <c r="L7" s="293" t="s">
        <v>24</v>
      </c>
      <c r="M7" s="294"/>
      <c r="N7" s="295"/>
      <c r="O7" s="293" t="s">
        <v>25</v>
      </c>
      <c r="P7" s="294"/>
      <c r="Q7" s="295"/>
      <c r="R7" s="296" t="s">
        <v>3</v>
      </c>
      <c r="S7" s="297"/>
      <c r="T7" s="298"/>
      <c r="U7" s="296" t="s">
        <v>4</v>
      </c>
      <c r="V7" s="297"/>
      <c r="W7" s="298"/>
      <c r="X7" s="291" t="s">
        <v>5</v>
      </c>
      <c r="Y7" s="299" t="s">
        <v>26</v>
      </c>
      <c r="Z7" s="300"/>
      <c r="AA7" s="301"/>
      <c r="AB7" s="289" t="s">
        <v>6</v>
      </c>
      <c r="AC7" s="290"/>
      <c r="AD7" s="39" t="s">
        <v>19</v>
      </c>
      <c r="AE7" s="291" t="s">
        <v>22</v>
      </c>
    </row>
    <row r="8" spans="1:31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3" t="s">
        <v>1</v>
      </c>
      <c r="I8" s="44" t="s">
        <v>7</v>
      </c>
      <c r="J8" s="44" t="s">
        <v>8</v>
      </c>
      <c r="K8" s="45" t="s">
        <v>1</v>
      </c>
      <c r="L8" s="46" t="s">
        <v>7</v>
      </c>
      <c r="M8" s="44" t="s">
        <v>8</v>
      </c>
      <c r="N8" s="45" t="s">
        <v>1</v>
      </c>
      <c r="O8" s="46" t="s">
        <v>7</v>
      </c>
      <c r="P8" s="44" t="s">
        <v>8</v>
      </c>
      <c r="Q8" s="45" t="s">
        <v>1</v>
      </c>
      <c r="R8" s="47" t="s">
        <v>7</v>
      </c>
      <c r="S8" s="41" t="s">
        <v>8</v>
      </c>
      <c r="T8" s="42" t="s">
        <v>1</v>
      </c>
      <c r="U8" s="47" t="s">
        <v>7</v>
      </c>
      <c r="V8" s="41" t="s">
        <v>8</v>
      </c>
      <c r="W8" s="42" t="s">
        <v>1</v>
      </c>
      <c r="X8" s="292"/>
      <c r="Y8" s="48" t="s">
        <v>11</v>
      </c>
      <c r="Z8" s="93" t="s">
        <v>17</v>
      </c>
      <c r="AA8" s="49" t="s">
        <v>18</v>
      </c>
      <c r="AB8" s="44" t="s">
        <v>9</v>
      </c>
      <c r="AC8" s="44" t="s">
        <v>10</v>
      </c>
      <c r="AD8" s="50" t="s">
        <v>9</v>
      </c>
      <c r="AE8" s="292"/>
    </row>
    <row r="9" spans="2:31" ht="12.75">
      <c r="B9" s="51">
        <v>40819</v>
      </c>
      <c r="C9" s="52">
        <v>1847</v>
      </c>
      <c r="D9" s="53">
        <v>1847.5</v>
      </c>
      <c r="E9" s="54">
        <f aca="true" t="shared" si="0" ref="E9:E31">AVERAGE(C9:D9)</f>
        <v>1847.25</v>
      </c>
      <c r="F9" s="52">
        <v>1870.5</v>
      </c>
      <c r="G9" s="53">
        <v>1871</v>
      </c>
      <c r="H9" s="54">
        <f aca="true" t="shared" si="1" ref="H9:H31">AVERAGE(F9:G9)</f>
        <v>1870.75</v>
      </c>
      <c r="I9" s="52"/>
      <c r="J9" s="53"/>
      <c r="K9" s="54">
        <f aca="true" t="shared" si="2" ref="K9:K31">AVERAGE(I9:J9)</f>
      </c>
      <c r="L9" s="52"/>
      <c r="M9" s="53"/>
      <c r="N9" s="54">
        <f aca="true" t="shared" si="3" ref="N9:N31">AVERAGE(L9:M9)</f>
      </c>
      <c r="O9" s="52"/>
      <c r="P9" s="53"/>
      <c r="Q9" s="54">
        <f aca="true" t="shared" si="4" ref="Q9:Q31">AVERAGE(O9:P9)</f>
      </c>
      <c r="R9" s="53">
        <v>1942</v>
      </c>
      <c r="S9" s="53">
        <v>1947</v>
      </c>
      <c r="T9" s="54">
        <f aca="true" t="shared" si="5" ref="T9:T29">AVERAGE(R9:S9)</f>
        <v>1944.5</v>
      </c>
      <c r="U9" s="52">
        <v>1973</v>
      </c>
      <c r="V9" s="55">
        <v>1978</v>
      </c>
      <c r="W9" s="56">
        <f aca="true" t="shared" si="6" ref="W9:W29">AVERAGE(U9:V9)</f>
        <v>1975.5</v>
      </c>
      <c r="X9" s="57">
        <v>1847.5</v>
      </c>
      <c r="Y9" s="91">
        <v>1.5525</v>
      </c>
      <c r="Z9" s="97">
        <v>1.335</v>
      </c>
      <c r="AA9" s="92">
        <v>76.84</v>
      </c>
      <c r="AB9" s="58">
        <v>1190.02</v>
      </c>
      <c r="AC9" s="58">
        <v>1206.16</v>
      </c>
      <c r="AD9" s="59">
        <f>X9/Z9</f>
        <v>1383.9</v>
      </c>
      <c r="AE9" s="60">
        <v>1.5512</v>
      </c>
    </row>
    <row r="10" spans="2:31" ht="12.75">
      <c r="B10" s="51">
        <v>40820</v>
      </c>
      <c r="C10" s="52">
        <v>1835</v>
      </c>
      <c r="D10" s="53">
        <v>1835.5</v>
      </c>
      <c r="E10" s="54">
        <f t="shared" si="0"/>
        <v>1835.25</v>
      </c>
      <c r="F10" s="52">
        <v>1857.5</v>
      </c>
      <c r="G10" s="53">
        <v>1858</v>
      </c>
      <c r="H10" s="54">
        <f t="shared" si="1"/>
        <v>1857.75</v>
      </c>
      <c r="I10" s="52"/>
      <c r="J10" s="53"/>
      <c r="K10" s="54">
        <f t="shared" si="2"/>
      </c>
      <c r="L10" s="52"/>
      <c r="M10" s="53"/>
      <c r="N10" s="54">
        <f t="shared" si="3"/>
      </c>
      <c r="O10" s="52"/>
      <c r="P10" s="53"/>
      <c r="Q10" s="54">
        <f t="shared" si="4"/>
      </c>
      <c r="R10" s="53">
        <v>1933</v>
      </c>
      <c r="S10" s="53">
        <v>1938</v>
      </c>
      <c r="T10" s="54">
        <f t="shared" si="5"/>
        <v>1935.5</v>
      </c>
      <c r="U10" s="52">
        <v>1962</v>
      </c>
      <c r="V10" s="55">
        <v>1967</v>
      </c>
      <c r="W10" s="56">
        <f t="shared" si="6"/>
        <v>1964.5</v>
      </c>
      <c r="X10" s="57">
        <v>1835.5</v>
      </c>
      <c r="Y10" s="91">
        <v>1.5387</v>
      </c>
      <c r="Z10" s="91">
        <v>1.3177</v>
      </c>
      <c r="AA10" s="92">
        <v>76.66</v>
      </c>
      <c r="AB10" s="58">
        <v>1192.89</v>
      </c>
      <c r="AC10" s="58">
        <v>1208.53</v>
      </c>
      <c r="AD10" s="59">
        <f aca="true" t="shared" si="7" ref="AD10:AD31">X10/Z10</f>
        <v>1392.96</v>
      </c>
      <c r="AE10" s="60">
        <v>1.5374</v>
      </c>
    </row>
    <row r="11" spans="2:31" ht="12.75">
      <c r="B11" s="51">
        <v>40821</v>
      </c>
      <c r="C11" s="52">
        <v>1830.5</v>
      </c>
      <c r="D11" s="53">
        <v>1831</v>
      </c>
      <c r="E11" s="54">
        <f t="shared" si="0"/>
        <v>1830.75</v>
      </c>
      <c r="F11" s="52">
        <v>1852</v>
      </c>
      <c r="G11" s="53">
        <v>1852.5</v>
      </c>
      <c r="H11" s="54">
        <f t="shared" si="1"/>
        <v>1852.25</v>
      </c>
      <c r="I11" s="52"/>
      <c r="J11" s="53"/>
      <c r="K11" s="54">
        <f t="shared" si="2"/>
      </c>
      <c r="L11" s="52"/>
      <c r="M11" s="53"/>
      <c r="N11" s="54">
        <f t="shared" si="3"/>
      </c>
      <c r="O11" s="52"/>
      <c r="P11" s="53"/>
      <c r="Q11" s="54">
        <f t="shared" si="4"/>
      </c>
      <c r="R11" s="53">
        <v>1927</v>
      </c>
      <c r="S11" s="53">
        <v>1932</v>
      </c>
      <c r="T11" s="54">
        <f t="shared" si="5"/>
        <v>1929.5</v>
      </c>
      <c r="U11" s="52">
        <v>1955</v>
      </c>
      <c r="V11" s="55">
        <v>1960</v>
      </c>
      <c r="W11" s="56">
        <f t="shared" si="6"/>
        <v>1957.5</v>
      </c>
      <c r="X11" s="57">
        <v>1831</v>
      </c>
      <c r="Y11" s="91">
        <v>1.5447</v>
      </c>
      <c r="Z11" s="91">
        <v>1.333</v>
      </c>
      <c r="AA11" s="92">
        <v>76.66</v>
      </c>
      <c r="AB11" s="58">
        <v>1185.34</v>
      </c>
      <c r="AC11" s="58">
        <v>1200.27</v>
      </c>
      <c r="AD11" s="59">
        <f t="shared" si="7"/>
        <v>1373.59</v>
      </c>
      <c r="AE11" s="60">
        <v>1.5434</v>
      </c>
    </row>
    <row r="12" spans="2:31" ht="12.75">
      <c r="B12" s="51">
        <v>40822</v>
      </c>
      <c r="C12" s="52">
        <v>1843</v>
      </c>
      <c r="D12" s="53">
        <v>1843.5</v>
      </c>
      <c r="E12" s="54">
        <f t="shared" si="0"/>
        <v>1843.25</v>
      </c>
      <c r="F12" s="52">
        <v>1865</v>
      </c>
      <c r="G12" s="53">
        <v>1865.5</v>
      </c>
      <c r="H12" s="54">
        <f t="shared" si="1"/>
        <v>1865.25</v>
      </c>
      <c r="I12" s="52"/>
      <c r="J12" s="53"/>
      <c r="K12" s="54">
        <f t="shared" si="2"/>
      </c>
      <c r="L12" s="52"/>
      <c r="M12" s="53"/>
      <c r="N12" s="54">
        <f t="shared" si="3"/>
      </c>
      <c r="O12" s="52"/>
      <c r="P12" s="53"/>
      <c r="Q12" s="54">
        <f t="shared" si="4"/>
      </c>
      <c r="R12" s="53">
        <v>1938</v>
      </c>
      <c r="S12" s="53">
        <v>1943</v>
      </c>
      <c r="T12" s="54">
        <f t="shared" si="5"/>
        <v>1940.5</v>
      </c>
      <c r="U12" s="52">
        <v>1967</v>
      </c>
      <c r="V12" s="55">
        <v>1972</v>
      </c>
      <c r="W12" s="56">
        <f t="shared" si="6"/>
        <v>1969.5</v>
      </c>
      <c r="X12" s="57">
        <v>1843.5</v>
      </c>
      <c r="Y12" s="91">
        <v>1.5302</v>
      </c>
      <c r="Z12" s="91">
        <v>1.3287</v>
      </c>
      <c r="AA12" s="92">
        <v>76.68</v>
      </c>
      <c r="AB12" s="58">
        <v>1204.74</v>
      </c>
      <c r="AC12" s="58">
        <v>1220.08</v>
      </c>
      <c r="AD12" s="59">
        <f t="shared" si="7"/>
        <v>1387.45</v>
      </c>
      <c r="AE12" s="60">
        <v>1.529</v>
      </c>
    </row>
    <row r="13" spans="2:31" ht="12.75">
      <c r="B13" s="51">
        <v>40823</v>
      </c>
      <c r="C13" s="52">
        <v>1844.5</v>
      </c>
      <c r="D13" s="53">
        <v>1845</v>
      </c>
      <c r="E13" s="54">
        <f t="shared" si="0"/>
        <v>1844.75</v>
      </c>
      <c r="F13" s="52">
        <v>1869</v>
      </c>
      <c r="G13" s="53">
        <v>1870</v>
      </c>
      <c r="H13" s="54">
        <f t="shared" si="1"/>
        <v>1869.5</v>
      </c>
      <c r="I13" s="52"/>
      <c r="J13" s="53"/>
      <c r="K13" s="54">
        <f t="shared" si="2"/>
      </c>
      <c r="L13" s="52"/>
      <c r="M13" s="53"/>
      <c r="N13" s="54">
        <f t="shared" si="3"/>
      </c>
      <c r="O13" s="52"/>
      <c r="P13" s="53"/>
      <c r="Q13" s="54">
        <f t="shared" si="4"/>
      </c>
      <c r="R13" s="53">
        <v>1943</v>
      </c>
      <c r="S13" s="53">
        <v>1948</v>
      </c>
      <c r="T13" s="54">
        <f t="shared" si="5"/>
        <v>1945.5</v>
      </c>
      <c r="U13" s="52">
        <v>1970</v>
      </c>
      <c r="V13" s="55">
        <v>1975</v>
      </c>
      <c r="W13" s="56">
        <f t="shared" si="6"/>
        <v>1972.5</v>
      </c>
      <c r="X13" s="57">
        <v>1845</v>
      </c>
      <c r="Y13" s="91">
        <v>1.5536</v>
      </c>
      <c r="Z13" s="91">
        <v>1.3437</v>
      </c>
      <c r="AA13" s="92">
        <v>76.67</v>
      </c>
      <c r="AB13" s="58">
        <v>1187.56</v>
      </c>
      <c r="AC13" s="58">
        <v>1204.66</v>
      </c>
      <c r="AD13" s="59">
        <f t="shared" si="7"/>
        <v>1373.07</v>
      </c>
      <c r="AE13" s="60">
        <v>1.5523</v>
      </c>
    </row>
    <row r="14" spans="2:31" ht="12.75">
      <c r="B14" s="51">
        <v>40826</v>
      </c>
      <c r="C14" s="52">
        <v>1903</v>
      </c>
      <c r="D14" s="53">
        <v>1903.5</v>
      </c>
      <c r="E14" s="54">
        <f t="shared" si="0"/>
        <v>1903.25</v>
      </c>
      <c r="F14" s="52">
        <v>1920</v>
      </c>
      <c r="G14" s="53">
        <v>1921</v>
      </c>
      <c r="H14" s="54">
        <f t="shared" si="1"/>
        <v>1920.5</v>
      </c>
      <c r="I14" s="52"/>
      <c r="J14" s="53"/>
      <c r="K14" s="54">
        <f t="shared" si="2"/>
      </c>
      <c r="L14" s="52"/>
      <c r="M14" s="53"/>
      <c r="N14" s="54">
        <f t="shared" si="3"/>
      </c>
      <c r="O14" s="52"/>
      <c r="P14" s="53"/>
      <c r="Q14" s="54">
        <f t="shared" si="4"/>
      </c>
      <c r="R14" s="53">
        <v>1992</v>
      </c>
      <c r="S14" s="53">
        <v>1997</v>
      </c>
      <c r="T14" s="54">
        <f t="shared" si="5"/>
        <v>1994.5</v>
      </c>
      <c r="U14" s="52">
        <v>2018</v>
      </c>
      <c r="V14" s="55">
        <v>2023</v>
      </c>
      <c r="W14" s="56">
        <f t="shared" si="6"/>
        <v>2020.5</v>
      </c>
      <c r="X14" s="57">
        <v>1903.5</v>
      </c>
      <c r="Y14" s="91">
        <v>1.5646</v>
      </c>
      <c r="Z14" s="91">
        <v>1.3585</v>
      </c>
      <c r="AA14" s="92">
        <v>76.67</v>
      </c>
      <c r="AB14" s="58">
        <v>1216.6</v>
      </c>
      <c r="AC14" s="58">
        <v>1228.81</v>
      </c>
      <c r="AD14" s="59">
        <f t="shared" si="7"/>
        <v>1401.18</v>
      </c>
      <c r="AE14" s="60">
        <v>1.5633</v>
      </c>
    </row>
    <row r="15" spans="2:31" s="3" customFormat="1" ht="12.75">
      <c r="B15" s="51">
        <v>40827</v>
      </c>
      <c r="C15" s="52">
        <v>1880</v>
      </c>
      <c r="D15" s="53">
        <v>1880.5</v>
      </c>
      <c r="E15" s="54">
        <f t="shared" si="0"/>
        <v>1880.25</v>
      </c>
      <c r="F15" s="52">
        <v>1903</v>
      </c>
      <c r="G15" s="53">
        <v>1904</v>
      </c>
      <c r="H15" s="54">
        <f t="shared" si="1"/>
        <v>1903.5</v>
      </c>
      <c r="I15" s="52"/>
      <c r="J15" s="53"/>
      <c r="K15" s="54">
        <f t="shared" si="2"/>
      </c>
      <c r="L15" s="52"/>
      <c r="M15" s="53"/>
      <c r="N15" s="54">
        <f t="shared" si="3"/>
      </c>
      <c r="O15" s="52"/>
      <c r="P15" s="53"/>
      <c r="Q15" s="54">
        <f t="shared" si="4"/>
      </c>
      <c r="R15" s="53">
        <v>1972</v>
      </c>
      <c r="S15" s="53">
        <v>1977</v>
      </c>
      <c r="T15" s="54">
        <f t="shared" si="5"/>
        <v>1974.5</v>
      </c>
      <c r="U15" s="52">
        <v>1997</v>
      </c>
      <c r="V15" s="55">
        <v>2002</v>
      </c>
      <c r="W15" s="56">
        <f t="shared" si="6"/>
        <v>1999.5</v>
      </c>
      <c r="X15" s="57">
        <v>1880.5</v>
      </c>
      <c r="Y15" s="91">
        <v>1.5625</v>
      </c>
      <c r="Z15" s="91">
        <v>1.3589</v>
      </c>
      <c r="AA15" s="92">
        <v>76.68</v>
      </c>
      <c r="AB15" s="58">
        <v>1203.52</v>
      </c>
      <c r="AC15" s="58">
        <v>1219.65</v>
      </c>
      <c r="AD15" s="59">
        <f t="shared" si="7"/>
        <v>1383.84</v>
      </c>
      <c r="AE15" s="60">
        <v>1.5611</v>
      </c>
    </row>
    <row r="16" spans="2:31" ht="12.75">
      <c r="B16" s="51">
        <v>40828</v>
      </c>
      <c r="C16" s="52">
        <v>1929</v>
      </c>
      <c r="D16" s="53">
        <v>1930</v>
      </c>
      <c r="E16" s="54">
        <f t="shared" si="0"/>
        <v>1929.5</v>
      </c>
      <c r="F16" s="52">
        <v>1952</v>
      </c>
      <c r="G16" s="53">
        <v>1954</v>
      </c>
      <c r="H16" s="54">
        <f t="shared" si="1"/>
        <v>1953</v>
      </c>
      <c r="I16" s="52"/>
      <c r="J16" s="53"/>
      <c r="K16" s="54">
        <f t="shared" si="2"/>
      </c>
      <c r="L16" s="52"/>
      <c r="M16" s="53"/>
      <c r="N16" s="54">
        <f t="shared" si="3"/>
      </c>
      <c r="O16" s="52"/>
      <c r="P16" s="53"/>
      <c r="Q16" s="54">
        <f t="shared" si="4"/>
      </c>
      <c r="R16" s="53">
        <v>2020</v>
      </c>
      <c r="S16" s="53">
        <v>2025</v>
      </c>
      <c r="T16" s="54">
        <f t="shared" si="5"/>
        <v>2022.5</v>
      </c>
      <c r="U16" s="52">
        <v>2045</v>
      </c>
      <c r="V16" s="55">
        <v>2050</v>
      </c>
      <c r="W16" s="56">
        <f t="shared" si="6"/>
        <v>2047.5</v>
      </c>
      <c r="X16" s="57">
        <v>1930</v>
      </c>
      <c r="Y16" s="91">
        <v>1.5722</v>
      </c>
      <c r="Z16" s="91">
        <v>1.3761</v>
      </c>
      <c r="AA16" s="92">
        <v>76.82</v>
      </c>
      <c r="AB16" s="58">
        <v>1227.58</v>
      </c>
      <c r="AC16" s="58">
        <v>1243.95</v>
      </c>
      <c r="AD16" s="59">
        <f t="shared" si="7"/>
        <v>1402.51</v>
      </c>
      <c r="AE16" s="60">
        <v>1.5708</v>
      </c>
    </row>
    <row r="17" spans="2:31" ht="12.75">
      <c r="B17" s="51">
        <v>40829</v>
      </c>
      <c r="C17" s="52">
        <v>1889</v>
      </c>
      <c r="D17" s="53">
        <v>1890</v>
      </c>
      <c r="E17" s="54">
        <f t="shared" si="0"/>
        <v>1889.5</v>
      </c>
      <c r="F17" s="52">
        <v>1910</v>
      </c>
      <c r="G17" s="53">
        <v>1912</v>
      </c>
      <c r="H17" s="54">
        <f t="shared" si="1"/>
        <v>1911</v>
      </c>
      <c r="I17" s="52"/>
      <c r="J17" s="53"/>
      <c r="K17" s="54">
        <f t="shared" si="2"/>
      </c>
      <c r="L17" s="52"/>
      <c r="M17" s="53"/>
      <c r="N17" s="54">
        <f t="shared" si="3"/>
      </c>
      <c r="O17" s="52"/>
      <c r="P17" s="53"/>
      <c r="Q17" s="54">
        <f t="shared" si="4"/>
      </c>
      <c r="R17" s="53">
        <v>1972</v>
      </c>
      <c r="S17" s="53">
        <v>1977</v>
      </c>
      <c r="T17" s="54">
        <f t="shared" si="5"/>
        <v>1974.5</v>
      </c>
      <c r="U17" s="52">
        <v>2002</v>
      </c>
      <c r="V17" s="55">
        <v>2007</v>
      </c>
      <c r="W17" s="56">
        <f t="shared" si="6"/>
        <v>2004.5</v>
      </c>
      <c r="X17" s="57">
        <v>1890</v>
      </c>
      <c r="Y17" s="91">
        <v>1.5692</v>
      </c>
      <c r="Z17" s="91">
        <v>1.3735</v>
      </c>
      <c r="AA17" s="92">
        <v>76.85</v>
      </c>
      <c r="AB17" s="58">
        <v>1204.44</v>
      </c>
      <c r="AC17" s="58">
        <v>1219.54</v>
      </c>
      <c r="AD17" s="59">
        <f t="shared" si="7"/>
        <v>1376.05</v>
      </c>
      <c r="AE17" s="60">
        <v>1.5678</v>
      </c>
    </row>
    <row r="18" spans="2:31" ht="12.75">
      <c r="B18" s="51">
        <v>40830</v>
      </c>
      <c r="C18" s="52">
        <v>1901</v>
      </c>
      <c r="D18" s="53">
        <v>1901.5</v>
      </c>
      <c r="E18" s="54">
        <f t="shared" si="0"/>
        <v>1901.25</v>
      </c>
      <c r="F18" s="52">
        <v>1925</v>
      </c>
      <c r="G18" s="53">
        <v>1926</v>
      </c>
      <c r="H18" s="54">
        <f t="shared" si="1"/>
        <v>1925.5</v>
      </c>
      <c r="I18" s="52"/>
      <c r="J18" s="53"/>
      <c r="K18" s="54">
        <f t="shared" si="2"/>
      </c>
      <c r="L18" s="52"/>
      <c r="M18" s="53"/>
      <c r="N18" s="54">
        <f t="shared" si="3"/>
      </c>
      <c r="O18" s="52"/>
      <c r="P18" s="53"/>
      <c r="Q18" s="54">
        <f t="shared" si="4"/>
      </c>
      <c r="R18" s="53">
        <v>1993</v>
      </c>
      <c r="S18" s="53">
        <v>1998</v>
      </c>
      <c r="T18" s="54">
        <f t="shared" si="5"/>
        <v>1995.5</v>
      </c>
      <c r="U18" s="52">
        <v>2023</v>
      </c>
      <c r="V18" s="55">
        <v>2028</v>
      </c>
      <c r="W18" s="56">
        <f t="shared" si="6"/>
        <v>2025.5</v>
      </c>
      <c r="X18" s="57">
        <v>1901.5</v>
      </c>
      <c r="Y18" s="91">
        <v>1.5782</v>
      </c>
      <c r="Z18" s="91">
        <v>1.3796</v>
      </c>
      <c r="AA18" s="92">
        <v>77.13</v>
      </c>
      <c r="AB18" s="58">
        <v>1204.85</v>
      </c>
      <c r="AC18" s="58">
        <v>1221.46</v>
      </c>
      <c r="AD18" s="59">
        <f t="shared" si="7"/>
        <v>1378.3</v>
      </c>
      <c r="AE18" s="60">
        <v>1.5768</v>
      </c>
    </row>
    <row r="19" spans="2:31" ht="12.75">
      <c r="B19" s="51">
        <v>40833</v>
      </c>
      <c r="C19" s="52">
        <v>1899.5</v>
      </c>
      <c r="D19" s="53">
        <v>1900</v>
      </c>
      <c r="E19" s="54">
        <f t="shared" si="0"/>
        <v>1899.75</v>
      </c>
      <c r="F19" s="52">
        <v>1919</v>
      </c>
      <c r="G19" s="53">
        <v>1919.5</v>
      </c>
      <c r="H19" s="54">
        <f t="shared" si="1"/>
        <v>1919.25</v>
      </c>
      <c r="I19" s="52">
        <v>1982</v>
      </c>
      <c r="J19" s="53">
        <v>1987</v>
      </c>
      <c r="K19" s="54">
        <f t="shared" si="2"/>
        <v>1984.5</v>
      </c>
      <c r="L19" s="52">
        <v>2015</v>
      </c>
      <c r="M19" s="53">
        <v>2020</v>
      </c>
      <c r="N19" s="54">
        <f t="shared" si="3"/>
        <v>2017.5</v>
      </c>
      <c r="O19" s="52">
        <v>2015</v>
      </c>
      <c r="P19" s="53">
        <v>2020</v>
      </c>
      <c r="Q19" s="54">
        <f t="shared" si="4"/>
        <v>2017.5</v>
      </c>
      <c r="R19" s="53">
        <v>1985</v>
      </c>
      <c r="S19" s="53">
        <v>1990</v>
      </c>
      <c r="T19" s="54">
        <f t="shared" si="5"/>
        <v>1987.5</v>
      </c>
      <c r="U19" s="52">
        <v>2015</v>
      </c>
      <c r="V19" s="55">
        <v>2020</v>
      </c>
      <c r="W19" s="56">
        <f t="shared" si="6"/>
        <v>2017.5</v>
      </c>
      <c r="X19" s="57">
        <v>1900</v>
      </c>
      <c r="Y19" s="91">
        <v>1.5757</v>
      </c>
      <c r="Z19" s="91">
        <v>1.3781</v>
      </c>
      <c r="AA19" s="92">
        <v>77.29</v>
      </c>
      <c r="AB19" s="58">
        <v>1205.81</v>
      </c>
      <c r="AC19" s="58">
        <v>1219.35</v>
      </c>
      <c r="AD19" s="59">
        <f t="shared" si="7"/>
        <v>1378.71</v>
      </c>
      <c r="AE19" s="60">
        <v>1.5742</v>
      </c>
    </row>
    <row r="20" spans="2:31" ht="12.75">
      <c r="B20" s="51">
        <v>40834</v>
      </c>
      <c r="C20" s="52">
        <v>1831.5</v>
      </c>
      <c r="D20" s="53">
        <v>1832</v>
      </c>
      <c r="E20" s="54">
        <f t="shared" si="0"/>
        <v>1831.75</v>
      </c>
      <c r="F20" s="52">
        <v>1853</v>
      </c>
      <c r="G20" s="53">
        <v>1854</v>
      </c>
      <c r="H20" s="54">
        <f t="shared" si="1"/>
        <v>1853.5</v>
      </c>
      <c r="I20" s="52">
        <v>1917</v>
      </c>
      <c r="J20" s="53">
        <v>1922</v>
      </c>
      <c r="K20" s="54">
        <f t="shared" si="2"/>
        <v>1919.5</v>
      </c>
      <c r="L20" s="52">
        <v>1950</v>
      </c>
      <c r="M20" s="53">
        <v>1955</v>
      </c>
      <c r="N20" s="54">
        <f t="shared" si="3"/>
        <v>1952.5</v>
      </c>
      <c r="O20" s="52">
        <v>1950</v>
      </c>
      <c r="P20" s="53">
        <v>1955</v>
      </c>
      <c r="Q20" s="54">
        <f t="shared" si="4"/>
        <v>1952.5</v>
      </c>
      <c r="R20" s="53">
        <v>1920</v>
      </c>
      <c r="S20" s="53">
        <v>1925</v>
      </c>
      <c r="T20" s="54">
        <f t="shared" si="5"/>
        <v>1922.5</v>
      </c>
      <c r="U20" s="52">
        <v>1950</v>
      </c>
      <c r="V20" s="55">
        <v>1955</v>
      </c>
      <c r="W20" s="56">
        <f t="shared" si="6"/>
        <v>1952.5</v>
      </c>
      <c r="X20" s="57">
        <v>1832</v>
      </c>
      <c r="Y20" s="91">
        <v>1.5722</v>
      </c>
      <c r="Z20" s="91">
        <v>1.3671</v>
      </c>
      <c r="AA20" s="92">
        <v>76.73</v>
      </c>
      <c r="AB20" s="58">
        <v>1165.25</v>
      </c>
      <c r="AC20" s="58">
        <v>1180.37</v>
      </c>
      <c r="AD20" s="59">
        <f t="shared" si="7"/>
        <v>1340.06</v>
      </c>
      <c r="AE20" s="60">
        <v>1.5707</v>
      </c>
    </row>
    <row r="21" spans="2:31" ht="12.75">
      <c r="B21" s="51">
        <v>40835</v>
      </c>
      <c r="C21" s="52">
        <v>1831.5</v>
      </c>
      <c r="D21" s="53">
        <v>1832</v>
      </c>
      <c r="E21" s="54">
        <f t="shared" si="0"/>
        <v>1831.75</v>
      </c>
      <c r="F21" s="52">
        <v>1850.5</v>
      </c>
      <c r="G21" s="53">
        <v>1851</v>
      </c>
      <c r="H21" s="54">
        <f t="shared" si="1"/>
        <v>1850.75</v>
      </c>
      <c r="I21" s="52">
        <v>1917</v>
      </c>
      <c r="J21" s="53">
        <v>1922</v>
      </c>
      <c r="K21" s="54">
        <f t="shared" si="2"/>
        <v>1919.5</v>
      </c>
      <c r="L21" s="52">
        <v>1950</v>
      </c>
      <c r="M21" s="53">
        <v>1955</v>
      </c>
      <c r="N21" s="54">
        <f t="shared" si="3"/>
        <v>1952.5</v>
      </c>
      <c r="O21" s="52">
        <v>1950</v>
      </c>
      <c r="P21" s="53">
        <v>1955</v>
      </c>
      <c r="Q21" s="54">
        <f t="shared" si="4"/>
        <v>1952.5</v>
      </c>
      <c r="R21" s="53">
        <v>1920</v>
      </c>
      <c r="S21" s="53">
        <v>1925</v>
      </c>
      <c r="T21" s="54">
        <f t="shared" si="5"/>
        <v>1922.5</v>
      </c>
      <c r="U21" s="52">
        <v>1950</v>
      </c>
      <c r="V21" s="55">
        <v>1955</v>
      </c>
      <c r="W21" s="56">
        <f t="shared" si="6"/>
        <v>1952.5</v>
      </c>
      <c r="X21" s="57">
        <v>1832</v>
      </c>
      <c r="Y21" s="91">
        <v>1.5801</v>
      </c>
      <c r="Z21" s="91">
        <v>1.382</v>
      </c>
      <c r="AA21" s="92">
        <v>76.8</v>
      </c>
      <c r="AB21" s="58">
        <v>1159.42</v>
      </c>
      <c r="AC21" s="58">
        <v>1172.56</v>
      </c>
      <c r="AD21" s="59">
        <f t="shared" si="7"/>
        <v>1325.62</v>
      </c>
      <c r="AE21" s="60">
        <v>1.5786</v>
      </c>
    </row>
    <row r="22" spans="2:31" ht="12.75">
      <c r="B22" s="51">
        <v>40836</v>
      </c>
      <c r="C22" s="52">
        <v>1748</v>
      </c>
      <c r="D22" s="53">
        <v>1750</v>
      </c>
      <c r="E22" s="54">
        <f t="shared" si="0"/>
        <v>1749</v>
      </c>
      <c r="F22" s="52">
        <v>1769.5</v>
      </c>
      <c r="G22" s="53">
        <v>1770</v>
      </c>
      <c r="H22" s="54">
        <f t="shared" si="1"/>
        <v>1769.75</v>
      </c>
      <c r="I22" s="52">
        <v>1837</v>
      </c>
      <c r="J22" s="53">
        <v>1842</v>
      </c>
      <c r="K22" s="54">
        <f t="shared" si="2"/>
        <v>1839.5</v>
      </c>
      <c r="L22" s="52">
        <v>1870</v>
      </c>
      <c r="M22" s="53">
        <v>1875</v>
      </c>
      <c r="N22" s="54">
        <f t="shared" si="3"/>
        <v>1872.5</v>
      </c>
      <c r="O22" s="52">
        <v>1870</v>
      </c>
      <c r="P22" s="53">
        <v>1875</v>
      </c>
      <c r="Q22" s="54">
        <f t="shared" si="4"/>
        <v>1872.5</v>
      </c>
      <c r="R22" s="53">
        <v>1840</v>
      </c>
      <c r="S22" s="53">
        <v>1845</v>
      </c>
      <c r="T22" s="54">
        <f t="shared" si="5"/>
        <v>1842.5</v>
      </c>
      <c r="U22" s="52">
        <v>1870</v>
      </c>
      <c r="V22" s="55">
        <v>1875</v>
      </c>
      <c r="W22" s="56">
        <f t="shared" si="6"/>
        <v>1872.5</v>
      </c>
      <c r="X22" s="57">
        <v>1750</v>
      </c>
      <c r="Y22" s="91">
        <v>1.5792</v>
      </c>
      <c r="Z22" s="91">
        <v>1.3801</v>
      </c>
      <c r="AA22" s="92">
        <v>76.82</v>
      </c>
      <c r="AB22" s="58">
        <v>1108.16</v>
      </c>
      <c r="AC22" s="58">
        <v>1121.89</v>
      </c>
      <c r="AD22" s="59">
        <f t="shared" si="7"/>
        <v>1268.02</v>
      </c>
      <c r="AE22" s="60">
        <v>1.5777</v>
      </c>
    </row>
    <row r="23" spans="2:31" ht="12.75">
      <c r="B23" s="51">
        <v>40837</v>
      </c>
      <c r="C23" s="52">
        <v>1792.5</v>
      </c>
      <c r="D23" s="53">
        <v>1793</v>
      </c>
      <c r="E23" s="54">
        <f t="shared" si="0"/>
        <v>1792.75</v>
      </c>
      <c r="F23" s="52">
        <v>1810.5</v>
      </c>
      <c r="G23" s="53">
        <v>1811</v>
      </c>
      <c r="H23" s="54">
        <f t="shared" si="1"/>
        <v>1810.75</v>
      </c>
      <c r="I23" s="52">
        <v>1878</v>
      </c>
      <c r="J23" s="53">
        <v>1883</v>
      </c>
      <c r="K23" s="54">
        <f t="shared" si="2"/>
        <v>1880.5</v>
      </c>
      <c r="L23" s="52">
        <v>1920</v>
      </c>
      <c r="M23" s="53">
        <v>1925</v>
      </c>
      <c r="N23" s="54">
        <f t="shared" si="3"/>
        <v>1922.5</v>
      </c>
      <c r="O23" s="52">
        <v>1930</v>
      </c>
      <c r="P23" s="53">
        <v>1935</v>
      </c>
      <c r="Q23" s="54">
        <f t="shared" si="4"/>
        <v>1932.5</v>
      </c>
      <c r="R23" s="53">
        <v>1882</v>
      </c>
      <c r="S23" s="53">
        <v>1887</v>
      </c>
      <c r="T23" s="54">
        <f t="shared" si="5"/>
        <v>1884.5</v>
      </c>
      <c r="U23" s="52">
        <v>1920</v>
      </c>
      <c r="V23" s="55">
        <v>1925</v>
      </c>
      <c r="W23" s="56">
        <f t="shared" si="6"/>
        <v>1922.5</v>
      </c>
      <c r="X23" s="57">
        <v>1793</v>
      </c>
      <c r="Y23" s="91">
        <v>1.5909</v>
      </c>
      <c r="Z23" s="91">
        <v>1.381</v>
      </c>
      <c r="AA23" s="92">
        <v>76.68</v>
      </c>
      <c r="AB23" s="58">
        <v>1127.04</v>
      </c>
      <c r="AC23" s="58">
        <v>1139.42</v>
      </c>
      <c r="AD23" s="59">
        <f t="shared" si="7"/>
        <v>1298.33</v>
      </c>
      <c r="AE23" s="60">
        <v>1.5894</v>
      </c>
    </row>
    <row r="24" spans="2:31" ht="12.75">
      <c r="B24" s="51">
        <v>40840</v>
      </c>
      <c r="C24" s="52">
        <v>1840</v>
      </c>
      <c r="D24" s="53">
        <v>1840.5</v>
      </c>
      <c r="E24" s="54">
        <f t="shared" si="0"/>
        <v>1840.25</v>
      </c>
      <c r="F24" s="52">
        <v>1861</v>
      </c>
      <c r="G24" s="53">
        <v>1861.5</v>
      </c>
      <c r="H24" s="54">
        <f t="shared" si="1"/>
        <v>1861.25</v>
      </c>
      <c r="I24" s="52">
        <v>1927</v>
      </c>
      <c r="J24" s="53">
        <v>1932</v>
      </c>
      <c r="K24" s="54">
        <f t="shared" si="2"/>
        <v>1929.5</v>
      </c>
      <c r="L24" s="52">
        <v>1967</v>
      </c>
      <c r="M24" s="53">
        <v>1972</v>
      </c>
      <c r="N24" s="54">
        <f t="shared" si="3"/>
        <v>1969.5</v>
      </c>
      <c r="O24" s="52">
        <v>1977</v>
      </c>
      <c r="P24" s="53">
        <v>1982</v>
      </c>
      <c r="Q24" s="54">
        <f t="shared" si="4"/>
        <v>1979.5</v>
      </c>
      <c r="R24" s="53">
        <v>1930</v>
      </c>
      <c r="S24" s="53">
        <v>1935</v>
      </c>
      <c r="T24" s="54">
        <f t="shared" si="5"/>
        <v>1932.5</v>
      </c>
      <c r="U24" s="52">
        <v>1968</v>
      </c>
      <c r="V24" s="55">
        <v>1973</v>
      </c>
      <c r="W24" s="56">
        <f t="shared" si="6"/>
        <v>1970.5</v>
      </c>
      <c r="X24" s="57">
        <v>1840.5</v>
      </c>
      <c r="Y24" s="91">
        <v>1.5949</v>
      </c>
      <c r="Z24" s="91">
        <v>1.3861</v>
      </c>
      <c r="AA24" s="92">
        <v>76.1</v>
      </c>
      <c r="AB24" s="58">
        <v>1153.99</v>
      </c>
      <c r="AC24" s="58">
        <v>1168.33</v>
      </c>
      <c r="AD24" s="59">
        <f t="shared" si="7"/>
        <v>1327.83</v>
      </c>
      <c r="AE24" s="60">
        <v>1.5933</v>
      </c>
    </row>
    <row r="25" spans="2:31" ht="12.75">
      <c r="B25" s="51">
        <v>40841</v>
      </c>
      <c r="C25" s="52">
        <v>1835</v>
      </c>
      <c r="D25" s="53">
        <v>1837</v>
      </c>
      <c r="E25" s="54">
        <f t="shared" si="0"/>
        <v>1836</v>
      </c>
      <c r="F25" s="52">
        <v>1858</v>
      </c>
      <c r="G25" s="53">
        <v>1860</v>
      </c>
      <c r="H25" s="54">
        <f t="shared" si="1"/>
        <v>1859</v>
      </c>
      <c r="I25" s="52">
        <v>1925</v>
      </c>
      <c r="J25" s="53">
        <v>1930</v>
      </c>
      <c r="K25" s="54">
        <f t="shared" si="2"/>
        <v>1927.5</v>
      </c>
      <c r="L25" s="52">
        <v>1960</v>
      </c>
      <c r="M25" s="53">
        <v>1965</v>
      </c>
      <c r="N25" s="54">
        <f t="shared" si="3"/>
        <v>1962.5</v>
      </c>
      <c r="O25" s="52">
        <v>1970</v>
      </c>
      <c r="P25" s="53">
        <v>1975</v>
      </c>
      <c r="Q25" s="54">
        <f t="shared" si="4"/>
        <v>1972.5</v>
      </c>
      <c r="R25" s="53">
        <v>1928</v>
      </c>
      <c r="S25" s="53">
        <v>1933</v>
      </c>
      <c r="T25" s="54">
        <f t="shared" si="5"/>
        <v>1930.5</v>
      </c>
      <c r="U25" s="52">
        <v>1962</v>
      </c>
      <c r="V25" s="55">
        <v>1967</v>
      </c>
      <c r="W25" s="56">
        <f t="shared" si="6"/>
        <v>1964.5</v>
      </c>
      <c r="X25" s="57">
        <v>1837</v>
      </c>
      <c r="Y25" s="91">
        <v>1.601</v>
      </c>
      <c r="Z25" s="91">
        <v>1.3938</v>
      </c>
      <c r="AA25" s="92">
        <v>76.14</v>
      </c>
      <c r="AB25" s="58">
        <v>1147.41</v>
      </c>
      <c r="AC25" s="58">
        <v>1163.01</v>
      </c>
      <c r="AD25" s="59">
        <f t="shared" si="7"/>
        <v>1317.98</v>
      </c>
      <c r="AE25" s="60">
        <v>1.5993</v>
      </c>
    </row>
    <row r="26" spans="2:31" ht="12.75">
      <c r="B26" s="51">
        <v>40842</v>
      </c>
      <c r="C26" s="52">
        <v>1842</v>
      </c>
      <c r="D26" s="53">
        <v>1843</v>
      </c>
      <c r="E26" s="54">
        <f t="shared" si="0"/>
        <v>1842.5</v>
      </c>
      <c r="F26" s="52">
        <v>1863</v>
      </c>
      <c r="G26" s="53">
        <v>1863.5</v>
      </c>
      <c r="H26" s="54">
        <f t="shared" si="1"/>
        <v>1863.25</v>
      </c>
      <c r="I26" s="52">
        <v>1928</v>
      </c>
      <c r="J26" s="53">
        <v>1933</v>
      </c>
      <c r="K26" s="54">
        <f t="shared" si="2"/>
        <v>1930.5</v>
      </c>
      <c r="L26" s="52">
        <v>1965</v>
      </c>
      <c r="M26" s="53">
        <v>1970</v>
      </c>
      <c r="N26" s="54">
        <f t="shared" si="3"/>
        <v>1967.5</v>
      </c>
      <c r="O26" s="52">
        <v>1975</v>
      </c>
      <c r="P26" s="53">
        <v>1980</v>
      </c>
      <c r="Q26" s="54">
        <f t="shared" si="4"/>
        <v>1977.5</v>
      </c>
      <c r="R26" s="53">
        <v>1932</v>
      </c>
      <c r="S26" s="53">
        <v>1937</v>
      </c>
      <c r="T26" s="54">
        <f t="shared" si="5"/>
        <v>1934.5</v>
      </c>
      <c r="U26" s="52">
        <v>1965</v>
      </c>
      <c r="V26" s="55">
        <v>1970</v>
      </c>
      <c r="W26" s="56">
        <f t="shared" si="6"/>
        <v>1967.5</v>
      </c>
      <c r="X26" s="57">
        <v>1843</v>
      </c>
      <c r="Y26" s="91">
        <v>1.5974</v>
      </c>
      <c r="Z26" s="91">
        <v>1.3928</v>
      </c>
      <c r="AA26" s="92">
        <v>75.89</v>
      </c>
      <c r="AB26" s="58">
        <v>1153.75</v>
      </c>
      <c r="AC26" s="58">
        <v>1167.83</v>
      </c>
      <c r="AD26" s="59">
        <f t="shared" si="7"/>
        <v>1323.23</v>
      </c>
      <c r="AE26" s="60">
        <v>1.5957</v>
      </c>
    </row>
    <row r="27" spans="2:31" ht="12.75">
      <c r="B27" s="51">
        <v>40843</v>
      </c>
      <c r="C27" s="52">
        <v>1880</v>
      </c>
      <c r="D27" s="53">
        <v>1880.5</v>
      </c>
      <c r="E27" s="54">
        <f t="shared" si="0"/>
        <v>1880.25</v>
      </c>
      <c r="F27" s="52">
        <v>1910</v>
      </c>
      <c r="G27" s="53">
        <v>1911</v>
      </c>
      <c r="H27" s="54">
        <f t="shared" si="1"/>
        <v>1910.5</v>
      </c>
      <c r="I27" s="52">
        <v>1975</v>
      </c>
      <c r="J27" s="53">
        <v>1980</v>
      </c>
      <c r="K27" s="54">
        <f t="shared" si="2"/>
        <v>1977.5</v>
      </c>
      <c r="L27" s="52">
        <v>2010</v>
      </c>
      <c r="M27" s="53">
        <v>2015</v>
      </c>
      <c r="N27" s="54">
        <f t="shared" si="3"/>
        <v>2012.5</v>
      </c>
      <c r="O27" s="52">
        <v>2020</v>
      </c>
      <c r="P27" s="53">
        <v>2025</v>
      </c>
      <c r="Q27" s="54">
        <f t="shared" si="4"/>
        <v>2022.5</v>
      </c>
      <c r="R27" s="53">
        <v>1978</v>
      </c>
      <c r="S27" s="53">
        <v>1983</v>
      </c>
      <c r="T27" s="54">
        <f t="shared" si="5"/>
        <v>1980.5</v>
      </c>
      <c r="U27" s="52">
        <v>2012</v>
      </c>
      <c r="V27" s="55">
        <v>2017</v>
      </c>
      <c r="W27" s="56">
        <f t="shared" si="6"/>
        <v>2014.5</v>
      </c>
      <c r="X27" s="57">
        <v>1880.5</v>
      </c>
      <c r="Y27" s="91">
        <v>1.5998</v>
      </c>
      <c r="Z27" s="91">
        <v>1.4031</v>
      </c>
      <c r="AA27" s="92">
        <v>75.79</v>
      </c>
      <c r="AB27" s="58">
        <v>1175.46</v>
      </c>
      <c r="AC27" s="58">
        <v>1195.72</v>
      </c>
      <c r="AD27" s="59">
        <f t="shared" si="7"/>
        <v>1340.25</v>
      </c>
      <c r="AE27" s="60">
        <v>1.5982</v>
      </c>
    </row>
    <row r="28" spans="2:31" ht="12.75">
      <c r="B28" s="51">
        <v>40844</v>
      </c>
      <c r="C28" s="52">
        <v>1906</v>
      </c>
      <c r="D28" s="53">
        <v>1908</v>
      </c>
      <c r="E28" s="54">
        <f t="shared" si="0"/>
        <v>1907</v>
      </c>
      <c r="F28" s="52">
        <v>1927</v>
      </c>
      <c r="G28" s="53">
        <v>1928</v>
      </c>
      <c r="H28" s="54">
        <f t="shared" si="1"/>
        <v>1927.5</v>
      </c>
      <c r="I28" s="52">
        <v>1992</v>
      </c>
      <c r="J28" s="53">
        <v>1997</v>
      </c>
      <c r="K28" s="54">
        <f t="shared" si="2"/>
        <v>1994.5</v>
      </c>
      <c r="L28" s="52">
        <v>2027</v>
      </c>
      <c r="M28" s="53">
        <v>2032</v>
      </c>
      <c r="N28" s="54">
        <f t="shared" si="3"/>
        <v>2029.5</v>
      </c>
      <c r="O28" s="52">
        <v>2037</v>
      </c>
      <c r="P28" s="53">
        <v>2042</v>
      </c>
      <c r="Q28" s="54">
        <f t="shared" si="4"/>
        <v>2039.5</v>
      </c>
      <c r="R28" s="53">
        <v>1995</v>
      </c>
      <c r="S28" s="53">
        <v>2000</v>
      </c>
      <c r="T28" s="54">
        <f t="shared" si="5"/>
        <v>1997.5</v>
      </c>
      <c r="U28" s="52">
        <v>2028</v>
      </c>
      <c r="V28" s="55">
        <v>2033</v>
      </c>
      <c r="W28" s="56">
        <f t="shared" si="6"/>
        <v>2030.5</v>
      </c>
      <c r="X28" s="57">
        <v>1908</v>
      </c>
      <c r="Y28" s="91">
        <v>1.6108</v>
      </c>
      <c r="Z28" s="91">
        <v>1.4158</v>
      </c>
      <c r="AA28" s="92">
        <v>75.76</v>
      </c>
      <c r="AB28" s="58">
        <v>1184.5</v>
      </c>
      <c r="AC28" s="58">
        <v>1198.11</v>
      </c>
      <c r="AD28" s="59">
        <f t="shared" si="7"/>
        <v>1347.65</v>
      </c>
      <c r="AE28" s="60">
        <v>1.6092</v>
      </c>
    </row>
    <row r="29" spans="2:31" ht="12.75">
      <c r="B29" s="51">
        <v>40847</v>
      </c>
      <c r="C29" s="52">
        <v>1918</v>
      </c>
      <c r="D29" s="53">
        <v>1918.5</v>
      </c>
      <c r="E29" s="54">
        <f t="shared" si="0"/>
        <v>1918.25</v>
      </c>
      <c r="F29" s="52">
        <v>1932</v>
      </c>
      <c r="G29" s="53">
        <v>1932.5</v>
      </c>
      <c r="H29" s="54">
        <f t="shared" si="1"/>
        <v>1932.25</v>
      </c>
      <c r="I29" s="52">
        <v>1995</v>
      </c>
      <c r="J29" s="53">
        <v>2000</v>
      </c>
      <c r="K29" s="54">
        <f t="shared" si="2"/>
        <v>1997.5</v>
      </c>
      <c r="L29" s="52">
        <v>2028</v>
      </c>
      <c r="M29" s="53">
        <v>2033</v>
      </c>
      <c r="N29" s="54">
        <f t="shared" si="3"/>
        <v>2030.5</v>
      </c>
      <c r="O29" s="52">
        <v>2038</v>
      </c>
      <c r="P29" s="53">
        <v>2043</v>
      </c>
      <c r="Q29" s="54">
        <f t="shared" si="4"/>
        <v>2040.5</v>
      </c>
      <c r="R29" s="53">
        <v>1998</v>
      </c>
      <c r="S29" s="53">
        <v>2003</v>
      </c>
      <c r="T29" s="54">
        <f t="shared" si="5"/>
        <v>2000.5</v>
      </c>
      <c r="U29" s="52">
        <v>2030</v>
      </c>
      <c r="V29" s="55">
        <v>2035</v>
      </c>
      <c r="W29" s="56">
        <f t="shared" si="6"/>
        <v>2032.5</v>
      </c>
      <c r="X29" s="57">
        <v>1918.5</v>
      </c>
      <c r="Y29" s="91">
        <v>1.6033</v>
      </c>
      <c r="Z29" s="91">
        <v>1.4003</v>
      </c>
      <c r="AA29" s="92">
        <v>77.96</v>
      </c>
      <c r="AB29" s="58">
        <v>1196.59</v>
      </c>
      <c r="AC29" s="58">
        <v>1206.53</v>
      </c>
      <c r="AD29" s="59">
        <f t="shared" si="7"/>
        <v>1370.06</v>
      </c>
      <c r="AE29" s="60">
        <v>1.6017</v>
      </c>
    </row>
    <row r="30" spans="2:31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2"/>
      <c r="J30" s="53"/>
      <c r="K30" s="54">
        <f t="shared" si="2"/>
      </c>
      <c r="L30" s="52"/>
      <c r="M30" s="53"/>
      <c r="N30" s="54">
        <f t="shared" si="3"/>
      </c>
      <c r="O30" s="52"/>
      <c r="P30" s="53"/>
      <c r="Q30" s="54">
        <f t="shared" si="4"/>
      </c>
      <c r="R30" s="53"/>
      <c r="S30" s="53"/>
      <c r="T30" s="54">
        <f>AVERAGE(R30:S30)</f>
      </c>
      <c r="U30" s="52"/>
      <c r="V30" s="55"/>
      <c r="W30" s="56">
        <f>AVERAGE(U30:V30)</f>
      </c>
      <c r="X30" s="57"/>
      <c r="Y30" s="91"/>
      <c r="Z30" s="91"/>
      <c r="AA30" s="92"/>
      <c r="AB30" s="58"/>
      <c r="AC30" s="58"/>
      <c r="AD30" s="59">
        <f t="shared" si="7"/>
      </c>
      <c r="AE30" s="60"/>
    </row>
    <row r="31" spans="1:31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2"/>
      <c r="J31" s="53"/>
      <c r="K31" s="54">
        <f t="shared" si="2"/>
      </c>
      <c r="L31" s="52"/>
      <c r="M31" s="53"/>
      <c r="N31" s="54">
        <f t="shared" si="3"/>
      </c>
      <c r="O31" s="52"/>
      <c r="P31" s="53"/>
      <c r="Q31" s="54">
        <f t="shared" si="4"/>
      </c>
      <c r="R31" s="53"/>
      <c r="S31" s="53"/>
      <c r="T31" s="54">
        <f>AVERAGE(R31:S31)</f>
      </c>
      <c r="U31" s="52"/>
      <c r="V31" s="55"/>
      <c r="W31" s="56">
        <f>AVERAGE(U31:V31)</f>
      </c>
      <c r="X31" s="57"/>
      <c r="Y31" s="91"/>
      <c r="Z31" s="91"/>
      <c r="AA31" s="92"/>
      <c r="AB31" s="58"/>
      <c r="AC31" s="58"/>
      <c r="AD31" s="59">
        <f t="shared" si="7"/>
      </c>
      <c r="AE31" s="60"/>
    </row>
    <row r="32" spans="1:31" ht="13.5" thickBot="1">
      <c r="A32" s="8"/>
      <c r="B32" s="51"/>
      <c r="C32" s="52"/>
      <c r="D32" s="53"/>
      <c r="E32" s="54"/>
      <c r="F32" s="52"/>
      <c r="G32" s="53"/>
      <c r="H32" s="54"/>
      <c r="I32" s="52"/>
      <c r="J32" s="53"/>
      <c r="K32" s="54"/>
      <c r="L32" s="52"/>
      <c r="M32" s="53"/>
      <c r="N32" s="54"/>
      <c r="O32" s="52"/>
      <c r="P32" s="53"/>
      <c r="Q32" s="54"/>
      <c r="R32" s="53"/>
      <c r="S32" s="53"/>
      <c r="T32" s="61"/>
      <c r="U32" s="52"/>
      <c r="V32" s="55"/>
      <c r="W32" s="56"/>
      <c r="X32" s="62"/>
      <c r="Y32" s="94"/>
      <c r="Z32" s="94"/>
      <c r="AA32" s="96"/>
      <c r="AB32" s="58"/>
      <c r="AC32" s="58"/>
      <c r="AD32" s="63"/>
      <c r="AE32" s="64"/>
    </row>
    <row r="33" spans="2:31" s="37" customFormat="1" ht="12.75">
      <c r="B33" s="65" t="s">
        <v>12</v>
      </c>
      <c r="C33" s="66">
        <f>ROUND(AVERAGE(C9:C31),2)</f>
        <v>1858.38</v>
      </c>
      <c r="D33" s="67">
        <f>ROUND(AVERAGE(D9:D31),2)</f>
        <v>1859.17</v>
      </c>
      <c r="E33" s="68">
        <f>ROUND(AVERAGE(C33,D33),2)</f>
        <v>1858.78</v>
      </c>
      <c r="F33" s="66">
        <f>ROUND(AVERAGE(F9:F31),2)</f>
        <v>1879.88</v>
      </c>
      <c r="G33" s="67">
        <f>ROUND(AVERAGE(G9:G31),2)</f>
        <v>1880.76</v>
      </c>
      <c r="H33" s="68">
        <f>ROUND(AVERAGE(F33,G33),2)</f>
        <v>1880.32</v>
      </c>
      <c r="I33" s="66">
        <f>ROUND(AVERAGE(I9:I31),2)</f>
        <v>1933.91</v>
      </c>
      <c r="J33" s="67">
        <f>ROUND(AVERAGE(J9:J31),2)</f>
        <v>1938.91</v>
      </c>
      <c r="K33" s="68">
        <f>ROUND(AVERAGE(I33,J33),2)</f>
        <v>1936.41</v>
      </c>
      <c r="L33" s="66">
        <f>ROUND(AVERAGE(L9:L31),2)</f>
        <v>1969.27</v>
      </c>
      <c r="M33" s="67">
        <f>ROUND(AVERAGE(M9:M31),2)</f>
        <v>1974.27</v>
      </c>
      <c r="N33" s="68">
        <f>ROUND(AVERAGE(L33,M33),2)</f>
        <v>1971.77</v>
      </c>
      <c r="O33" s="66">
        <f>ROUND(AVERAGE(O9:O31),2)</f>
        <v>1975.64</v>
      </c>
      <c r="P33" s="67">
        <f>ROUND(AVERAGE(P9:P31),2)</f>
        <v>1980.64</v>
      </c>
      <c r="Q33" s="68">
        <f>ROUND(AVERAGE(O33,P33),2)</f>
        <v>1978.14</v>
      </c>
      <c r="R33" s="69">
        <f>ROUND(AVERAGE(R9:R31),2)</f>
        <v>1949.52</v>
      </c>
      <c r="S33" s="67">
        <f>ROUND(AVERAGE(S9:S31),2)</f>
        <v>1954.52</v>
      </c>
      <c r="T33" s="68">
        <f>ROUND(AVERAGE(R33,S33),2)</f>
        <v>1952.02</v>
      </c>
      <c r="U33" s="66">
        <f>ROUND(AVERAGE(U9:U31),2)</f>
        <v>1980.1</v>
      </c>
      <c r="V33" s="67">
        <f>ROUND(AVERAGE(V9:V31),2)</f>
        <v>1985.1</v>
      </c>
      <c r="W33" s="68">
        <f>ROUND(AVERAGE(U33,V33),2)</f>
        <v>1982.6</v>
      </c>
      <c r="X33" s="70">
        <f>ROUND(AVERAGE(X9:X31),2)</f>
        <v>1859.17</v>
      </c>
      <c r="Y33" s="103">
        <f>ROUND(AVERAGE(Y9:Y31),2)</f>
        <v>1.5748</v>
      </c>
      <c r="Z33" s="101">
        <f>ROUND(AVERAGE(Z9:Z31),2)</f>
        <v>1.3707</v>
      </c>
      <c r="AA33" s="95">
        <f>ROUND(AVERAGE(AA9:AA31),2)</f>
        <v>76.65</v>
      </c>
      <c r="AB33" s="71">
        <f>AVERAGE(AB9:AB31)</f>
        <v>1180.7104761904764</v>
      </c>
      <c r="AC33" s="71">
        <f>AVERAGE(AC9:AC31)</f>
        <v>1195.534761904762</v>
      </c>
      <c r="AD33" s="71">
        <f>AVERAGE(AD9:AD31)</f>
        <v>1356.694761904762</v>
      </c>
      <c r="AE33" s="98">
        <f>AVERAGE(AE9:AE31)</f>
        <v>1.5733857142857144</v>
      </c>
    </row>
    <row r="34" spans="2:31" s="26" customFormat="1" ht="12.75">
      <c r="B34" s="72" t="s">
        <v>13</v>
      </c>
      <c r="C34" s="73">
        <f aca="true" t="shared" si="8" ref="C34:H34">MAX(C9:C31)</f>
        <v>1929</v>
      </c>
      <c r="D34" s="74">
        <f t="shared" si="8"/>
        <v>1930</v>
      </c>
      <c r="E34" s="75">
        <f t="shared" si="8"/>
        <v>1929.5</v>
      </c>
      <c r="F34" s="73">
        <f t="shared" si="8"/>
        <v>1952</v>
      </c>
      <c r="G34" s="74">
        <f t="shared" si="8"/>
        <v>1954</v>
      </c>
      <c r="H34" s="75">
        <f t="shared" si="8"/>
        <v>1953</v>
      </c>
      <c r="I34" s="73">
        <f aca="true" t="shared" si="9" ref="I34:Q34">MAX(I9:I31)</f>
        <v>1995</v>
      </c>
      <c r="J34" s="74">
        <f t="shared" si="9"/>
        <v>2000</v>
      </c>
      <c r="K34" s="75">
        <f t="shared" si="9"/>
        <v>1997.5</v>
      </c>
      <c r="L34" s="73">
        <f t="shared" si="9"/>
        <v>2028</v>
      </c>
      <c r="M34" s="74">
        <f t="shared" si="9"/>
        <v>2033</v>
      </c>
      <c r="N34" s="75">
        <f t="shared" si="9"/>
        <v>2030.5</v>
      </c>
      <c r="O34" s="73">
        <f t="shared" si="9"/>
        <v>2038</v>
      </c>
      <c r="P34" s="74">
        <f t="shared" si="9"/>
        <v>2043</v>
      </c>
      <c r="Q34" s="75">
        <f t="shared" si="9"/>
        <v>2040.5</v>
      </c>
      <c r="R34" s="76">
        <f aca="true" t="shared" si="10" ref="R34:X34">MAX(R9:R31)</f>
        <v>2020</v>
      </c>
      <c r="S34" s="74">
        <f t="shared" si="10"/>
        <v>2025</v>
      </c>
      <c r="T34" s="75">
        <f t="shared" si="10"/>
        <v>2022.5</v>
      </c>
      <c r="U34" s="73">
        <f t="shared" si="10"/>
        <v>2045</v>
      </c>
      <c r="V34" s="74">
        <f t="shared" si="10"/>
        <v>2050</v>
      </c>
      <c r="W34" s="75">
        <f t="shared" si="10"/>
        <v>2047.5</v>
      </c>
      <c r="X34" s="77">
        <f t="shared" si="10"/>
        <v>1930</v>
      </c>
      <c r="Y34" s="102">
        <f aca="true" t="shared" si="11" ref="Y34:AD34">MAX(Y9:Y31)</f>
        <v>1.6108</v>
      </c>
      <c r="Z34" s="78">
        <f t="shared" si="11"/>
        <v>1.4158</v>
      </c>
      <c r="AA34" s="79">
        <f t="shared" si="11"/>
        <v>77.96</v>
      </c>
      <c r="AB34" s="80">
        <f t="shared" si="11"/>
        <v>1227.58</v>
      </c>
      <c r="AC34" s="80">
        <f t="shared" si="11"/>
        <v>1243.95</v>
      </c>
      <c r="AD34" s="80">
        <f t="shared" si="11"/>
        <v>1402.51</v>
      </c>
      <c r="AE34" s="99">
        <f>MAX(AE9:AE31)</f>
        <v>1.6092</v>
      </c>
    </row>
    <row r="35" spans="2:31" s="26" customFormat="1" ht="13.5" thickBot="1">
      <c r="B35" s="81" t="s">
        <v>14</v>
      </c>
      <c r="C35" s="82">
        <f aca="true" t="shared" si="12" ref="C35:H35">MIN(C9:C31)</f>
        <v>1748</v>
      </c>
      <c r="D35" s="83">
        <f t="shared" si="12"/>
        <v>1750</v>
      </c>
      <c r="E35" s="84">
        <f t="shared" si="12"/>
        <v>1749</v>
      </c>
      <c r="F35" s="82">
        <f t="shared" si="12"/>
        <v>1769.5</v>
      </c>
      <c r="G35" s="83">
        <f t="shared" si="12"/>
        <v>1770</v>
      </c>
      <c r="H35" s="84">
        <f t="shared" si="12"/>
        <v>1769.75</v>
      </c>
      <c r="I35" s="82">
        <f aca="true" t="shared" si="13" ref="I35:Q35">MIN(I9:I31)</f>
        <v>1837</v>
      </c>
      <c r="J35" s="83">
        <f t="shared" si="13"/>
        <v>1842</v>
      </c>
      <c r="K35" s="84">
        <f t="shared" si="13"/>
        <v>1839.5</v>
      </c>
      <c r="L35" s="82">
        <f t="shared" si="13"/>
        <v>1870</v>
      </c>
      <c r="M35" s="83">
        <f t="shared" si="13"/>
        <v>1875</v>
      </c>
      <c r="N35" s="84">
        <f t="shared" si="13"/>
        <v>1872.5</v>
      </c>
      <c r="O35" s="82">
        <f t="shared" si="13"/>
        <v>1870</v>
      </c>
      <c r="P35" s="83">
        <f t="shared" si="13"/>
        <v>1875</v>
      </c>
      <c r="Q35" s="84">
        <f t="shared" si="13"/>
        <v>1872.5</v>
      </c>
      <c r="R35" s="85">
        <f aca="true" t="shared" si="14" ref="R35:X35">MIN(R9:R31)</f>
        <v>1840</v>
      </c>
      <c r="S35" s="83">
        <f t="shared" si="14"/>
        <v>1845</v>
      </c>
      <c r="T35" s="84">
        <f t="shared" si="14"/>
        <v>1842.5</v>
      </c>
      <c r="U35" s="82">
        <f t="shared" si="14"/>
        <v>1870</v>
      </c>
      <c r="V35" s="83">
        <f t="shared" si="14"/>
        <v>1875</v>
      </c>
      <c r="W35" s="84">
        <f t="shared" si="14"/>
        <v>1872.5</v>
      </c>
      <c r="X35" s="86">
        <f t="shared" si="14"/>
        <v>1750</v>
      </c>
      <c r="Y35" s="87">
        <f aca="true" t="shared" si="15" ref="Y35:AD35">MIN(Y9:Y31)</f>
        <v>1.5302</v>
      </c>
      <c r="Z35" s="88">
        <f t="shared" si="15"/>
        <v>1.3177</v>
      </c>
      <c r="AA35" s="89">
        <f t="shared" si="15"/>
        <v>75.76</v>
      </c>
      <c r="AB35" s="90">
        <f t="shared" si="15"/>
        <v>1108.16</v>
      </c>
      <c r="AC35" s="90">
        <f t="shared" si="15"/>
        <v>1121.89</v>
      </c>
      <c r="AD35" s="90">
        <f t="shared" si="15"/>
        <v>1268.02</v>
      </c>
      <c r="AE35" s="100">
        <f>MIN(AE9:AE31)</f>
        <v>1.529</v>
      </c>
    </row>
    <row r="37" spans="2:14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  <c r="L37" s="34"/>
      <c r="M37" s="34"/>
      <c r="N37" s="33"/>
    </row>
    <row r="38" spans="2:14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  <c r="L38" s="34"/>
      <c r="M38" s="34"/>
      <c r="N38" s="33"/>
    </row>
    <row r="43" ht="12.75">
      <c r="S43" s="14" t="s">
        <v>20</v>
      </c>
    </row>
    <row r="44" spans="10:16" ht="12.75">
      <c r="J44" s="18"/>
      <c r="K44" s="5"/>
      <c r="P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11">
    <mergeCell ref="C7:E7"/>
    <mergeCell ref="F7:H7"/>
    <mergeCell ref="I7:K7"/>
    <mergeCell ref="L7:N7"/>
    <mergeCell ref="AB7:AC7"/>
    <mergeCell ref="AE7:AE8"/>
    <mergeCell ref="O7:Q7"/>
    <mergeCell ref="R7:T7"/>
    <mergeCell ref="U7:W7"/>
    <mergeCell ref="X7:X8"/>
    <mergeCell ref="Y7:AA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PageLayoutView="0" workbookViewId="0" topLeftCell="O1">
      <pane ySplit="8" topLeftCell="BM9" activePane="bottomLeft" state="frozen"/>
      <selection pane="topLeft" activeCell="C46" sqref="C46"/>
      <selection pane="bottomLeft" activeCell="AF27" sqref="AF27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3" width="10.7109375" style="14" customWidth="1"/>
    <col min="14" max="14" width="10.7109375" style="0" customWidth="1"/>
    <col min="15" max="15" width="12.421875" style="0" customWidth="1"/>
    <col min="16" max="16" width="11.00390625" style="14" customWidth="1"/>
    <col min="17" max="17" width="12.140625" style="14" customWidth="1"/>
    <col min="18" max="18" width="9.140625" style="14" customWidth="1"/>
    <col min="19" max="19" width="10.00390625" style="14" bestFit="1" customWidth="1"/>
    <col min="20" max="20" width="14.140625" style="0" bestFit="1" customWidth="1"/>
    <col min="21" max="21" width="10.57421875" style="14" bestFit="1" customWidth="1"/>
    <col min="22" max="22" width="9.7109375" style="0" customWidth="1"/>
    <col min="24" max="24" width="12.57421875" style="0" bestFit="1" customWidth="1"/>
    <col min="28" max="28" width="10.57421875" style="0" bestFit="1" customWidth="1"/>
    <col min="29" max="29" width="11.28125" style="0" bestFit="1" customWidth="1"/>
    <col min="30" max="30" width="14.140625" style="0" bestFit="1" customWidth="1"/>
  </cols>
  <sheetData>
    <row r="1" ht="13.5" customHeight="1">
      <c r="C1" s="13"/>
    </row>
    <row r="2" spans="16:20" ht="12.75">
      <c r="P2" s="19"/>
      <c r="Q2" s="19"/>
      <c r="R2" s="19"/>
      <c r="S2" s="19"/>
      <c r="T2" s="8"/>
    </row>
    <row r="3" spans="2:21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17"/>
      <c r="M3" s="31"/>
      <c r="N3" s="2"/>
      <c r="O3" s="2"/>
      <c r="P3" s="20"/>
      <c r="Q3" s="20"/>
      <c r="R3" s="20"/>
      <c r="S3" s="20"/>
      <c r="T3" s="9"/>
      <c r="U3" s="25"/>
    </row>
    <row r="4" spans="2:22" ht="12.75">
      <c r="B4" s="7" t="s">
        <v>33</v>
      </c>
      <c r="C4" s="15"/>
      <c r="D4" s="16"/>
      <c r="E4" s="1"/>
      <c r="F4" s="17"/>
      <c r="G4" s="17"/>
      <c r="H4" s="1"/>
      <c r="I4" s="17"/>
      <c r="J4" s="17"/>
      <c r="K4" s="1"/>
      <c r="L4" s="17"/>
      <c r="M4" s="17"/>
      <c r="N4" s="1"/>
      <c r="O4" s="1"/>
      <c r="P4" s="21"/>
      <c r="Q4" s="21"/>
      <c r="R4" s="22"/>
      <c r="S4" s="23"/>
      <c r="T4" s="11"/>
      <c r="U4" s="25"/>
      <c r="V4" s="35"/>
    </row>
    <row r="5" spans="3:22" ht="12.75">
      <c r="C5" s="16"/>
      <c r="D5" s="16"/>
      <c r="E5" s="1"/>
      <c r="F5" s="17"/>
      <c r="G5" s="17"/>
      <c r="H5" s="1"/>
      <c r="I5" s="17"/>
      <c r="J5" s="17"/>
      <c r="K5" s="1"/>
      <c r="L5" s="17"/>
      <c r="M5" s="17"/>
      <c r="N5" s="1"/>
      <c r="O5" s="1"/>
      <c r="P5" s="21"/>
      <c r="Q5" s="21"/>
      <c r="R5" s="21"/>
      <c r="S5" s="21"/>
      <c r="T5" s="6"/>
      <c r="U5" s="25"/>
      <c r="V5" s="35"/>
    </row>
    <row r="6" spans="2:22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7"/>
      <c r="M6" s="17"/>
      <c r="N6" s="1"/>
      <c r="O6" s="1"/>
      <c r="P6" s="21"/>
      <c r="Q6" s="21"/>
      <c r="R6" s="21"/>
      <c r="S6" s="21"/>
      <c r="T6" s="6"/>
      <c r="U6" s="25"/>
      <c r="V6" s="36"/>
    </row>
    <row r="7" spans="2:31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3" t="s">
        <v>23</v>
      </c>
      <c r="J7" s="294"/>
      <c r="K7" s="295"/>
      <c r="L7" s="293" t="s">
        <v>24</v>
      </c>
      <c r="M7" s="294"/>
      <c r="N7" s="295"/>
      <c r="O7" s="293" t="s">
        <v>25</v>
      </c>
      <c r="P7" s="294"/>
      <c r="Q7" s="295"/>
      <c r="R7" s="296" t="s">
        <v>3</v>
      </c>
      <c r="S7" s="297"/>
      <c r="T7" s="298"/>
      <c r="U7" s="296" t="s">
        <v>4</v>
      </c>
      <c r="V7" s="297"/>
      <c r="W7" s="298"/>
      <c r="X7" s="291" t="s">
        <v>5</v>
      </c>
      <c r="Y7" s="299" t="s">
        <v>26</v>
      </c>
      <c r="Z7" s="300"/>
      <c r="AA7" s="301"/>
      <c r="AB7" s="289" t="s">
        <v>6</v>
      </c>
      <c r="AC7" s="290"/>
      <c r="AD7" s="39" t="s">
        <v>19</v>
      </c>
      <c r="AE7" s="291" t="s">
        <v>22</v>
      </c>
    </row>
    <row r="8" spans="1:31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3" t="s">
        <v>1</v>
      </c>
      <c r="I8" s="44" t="s">
        <v>7</v>
      </c>
      <c r="J8" s="44" t="s">
        <v>8</v>
      </c>
      <c r="K8" s="45" t="s">
        <v>1</v>
      </c>
      <c r="L8" s="46" t="s">
        <v>7</v>
      </c>
      <c r="M8" s="44" t="s">
        <v>8</v>
      </c>
      <c r="N8" s="45" t="s">
        <v>1</v>
      </c>
      <c r="O8" s="46" t="s">
        <v>7</v>
      </c>
      <c r="P8" s="44" t="s">
        <v>8</v>
      </c>
      <c r="Q8" s="45" t="s">
        <v>1</v>
      </c>
      <c r="R8" s="47" t="s">
        <v>7</v>
      </c>
      <c r="S8" s="41" t="s">
        <v>8</v>
      </c>
      <c r="T8" s="42" t="s">
        <v>1</v>
      </c>
      <c r="U8" s="47" t="s">
        <v>7</v>
      </c>
      <c r="V8" s="41" t="s">
        <v>8</v>
      </c>
      <c r="W8" s="42" t="s">
        <v>1</v>
      </c>
      <c r="X8" s="292"/>
      <c r="Y8" s="48" t="s">
        <v>11</v>
      </c>
      <c r="Z8" s="93" t="s">
        <v>17</v>
      </c>
      <c r="AA8" s="49" t="s">
        <v>18</v>
      </c>
      <c r="AB8" s="44" t="s">
        <v>9</v>
      </c>
      <c r="AC8" s="44" t="s">
        <v>10</v>
      </c>
      <c r="AD8" s="50" t="s">
        <v>9</v>
      </c>
      <c r="AE8" s="292"/>
    </row>
    <row r="9" spans="2:31" ht="12.75">
      <c r="B9" s="51">
        <v>40819</v>
      </c>
      <c r="C9" s="52">
        <v>1999</v>
      </c>
      <c r="D9" s="53">
        <v>1999.5</v>
      </c>
      <c r="E9" s="54">
        <f aca="true" t="shared" si="0" ref="E9:E31">AVERAGE(C9:D9)</f>
        <v>1999.25</v>
      </c>
      <c r="F9" s="52">
        <v>1960.5</v>
      </c>
      <c r="G9" s="53">
        <v>1961</v>
      </c>
      <c r="H9" s="54">
        <f aca="true" t="shared" si="1" ref="H9:H31">AVERAGE(F9:G9)</f>
        <v>1960.75</v>
      </c>
      <c r="I9" s="52"/>
      <c r="J9" s="53"/>
      <c r="K9" s="54">
        <f aca="true" t="shared" si="2" ref="K9:K31">AVERAGE(I9:J9)</f>
      </c>
      <c r="L9" s="52"/>
      <c r="M9" s="53"/>
      <c r="N9" s="54">
        <f aca="true" t="shared" si="3" ref="N9:N31">AVERAGE(L9:M9)</f>
      </c>
      <c r="O9" s="52"/>
      <c r="P9" s="53"/>
      <c r="Q9" s="54">
        <f aca="true" t="shared" si="4" ref="Q9:Q31">AVERAGE(O9:P9)</f>
      </c>
      <c r="R9" s="53">
        <v>2010</v>
      </c>
      <c r="S9" s="53">
        <v>2015</v>
      </c>
      <c r="T9" s="54">
        <f aca="true" t="shared" si="5" ref="T9:T29">AVERAGE(R9:S9)</f>
        <v>2012.5</v>
      </c>
      <c r="U9" s="52">
        <v>2047</v>
      </c>
      <c r="V9" s="55">
        <v>2052</v>
      </c>
      <c r="W9" s="56">
        <f aca="true" t="shared" si="6" ref="W9:W29">AVERAGE(U9:V9)</f>
        <v>2049.5</v>
      </c>
      <c r="X9" s="57">
        <v>1999.5</v>
      </c>
      <c r="Y9" s="91">
        <v>1.5525</v>
      </c>
      <c r="Z9" s="97">
        <v>1.335</v>
      </c>
      <c r="AA9" s="92">
        <v>76.84</v>
      </c>
      <c r="AB9" s="58">
        <v>1287.92</v>
      </c>
      <c r="AC9" s="58">
        <v>1264.18</v>
      </c>
      <c r="AD9" s="59">
        <f>X9/Z9</f>
        <v>1497.75</v>
      </c>
      <c r="AE9" s="60">
        <v>1.5512</v>
      </c>
    </row>
    <row r="10" spans="2:31" ht="12.75">
      <c r="B10" s="51">
        <v>40820</v>
      </c>
      <c r="C10" s="52">
        <v>1960</v>
      </c>
      <c r="D10" s="53">
        <v>1961</v>
      </c>
      <c r="E10" s="54">
        <f t="shared" si="0"/>
        <v>1960.5</v>
      </c>
      <c r="F10" s="52">
        <v>1920</v>
      </c>
      <c r="G10" s="53">
        <v>1920.5</v>
      </c>
      <c r="H10" s="54">
        <f t="shared" si="1"/>
        <v>1920.25</v>
      </c>
      <c r="I10" s="52"/>
      <c r="J10" s="53"/>
      <c r="K10" s="54">
        <f t="shared" si="2"/>
      </c>
      <c r="L10" s="52"/>
      <c r="M10" s="53"/>
      <c r="N10" s="54">
        <f t="shared" si="3"/>
      </c>
      <c r="O10" s="52"/>
      <c r="P10" s="53"/>
      <c r="Q10" s="54">
        <f t="shared" si="4"/>
      </c>
      <c r="R10" s="53">
        <v>1973</v>
      </c>
      <c r="S10" s="53">
        <v>1978</v>
      </c>
      <c r="T10" s="54">
        <f t="shared" si="5"/>
        <v>1975.5</v>
      </c>
      <c r="U10" s="52">
        <v>2008</v>
      </c>
      <c r="V10" s="55">
        <v>2013</v>
      </c>
      <c r="W10" s="56">
        <f t="shared" si="6"/>
        <v>2010.5</v>
      </c>
      <c r="X10" s="57">
        <v>1961</v>
      </c>
      <c r="Y10" s="91">
        <v>1.5387</v>
      </c>
      <c r="Z10" s="91">
        <v>1.3177</v>
      </c>
      <c r="AA10" s="92">
        <v>76.66</v>
      </c>
      <c r="AB10" s="58">
        <v>1274.45</v>
      </c>
      <c r="AC10" s="58">
        <v>1249.19</v>
      </c>
      <c r="AD10" s="59">
        <f aca="true" t="shared" si="7" ref="AD10:AD31">X10/Z10</f>
        <v>1488.2</v>
      </c>
      <c r="AE10" s="60">
        <v>1.5374</v>
      </c>
    </row>
    <row r="11" spans="2:31" ht="12.75">
      <c r="B11" s="51">
        <v>40821</v>
      </c>
      <c r="C11" s="52">
        <v>1945</v>
      </c>
      <c r="D11" s="53">
        <v>1947</v>
      </c>
      <c r="E11" s="54">
        <f t="shared" si="0"/>
        <v>1946</v>
      </c>
      <c r="F11" s="52">
        <v>1908</v>
      </c>
      <c r="G11" s="53">
        <v>1910</v>
      </c>
      <c r="H11" s="54">
        <f t="shared" si="1"/>
        <v>1909</v>
      </c>
      <c r="I11" s="52"/>
      <c r="J11" s="53"/>
      <c r="K11" s="54">
        <f t="shared" si="2"/>
      </c>
      <c r="L11" s="52"/>
      <c r="M11" s="53"/>
      <c r="N11" s="54">
        <f t="shared" si="3"/>
      </c>
      <c r="O11" s="52"/>
      <c r="P11" s="53"/>
      <c r="Q11" s="54">
        <f t="shared" si="4"/>
      </c>
      <c r="R11" s="53">
        <v>1962</v>
      </c>
      <c r="S11" s="53">
        <v>1967</v>
      </c>
      <c r="T11" s="54">
        <f t="shared" si="5"/>
        <v>1964.5</v>
      </c>
      <c r="U11" s="52">
        <v>1997</v>
      </c>
      <c r="V11" s="55">
        <v>2002</v>
      </c>
      <c r="W11" s="56">
        <f t="shared" si="6"/>
        <v>1999.5</v>
      </c>
      <c r="X11" s="57">
        <v>1947</v>
      </c>
      <c r="Y11" s="91">
        <v>1.5447</v>
      </c>
      <c r="Z11" s="91">
        <v>1.333</v>
      </c>
      <c r="AA11" s="92">
        <v>76.66</v>
      </c>
      <c r="AB11" s="58">
        <v>1260.44</v>
      </c>
      <c r="AC11" s="58">
        <v>1237.53</v>
      </c>
      <c r="AD11" s="59">
        <f t="shared" si="7"/>
        <v>1460.62</v>
      </c>
      <c r="AE11" s="60">
        <v>1.5434</v>
      </c>
    </row>
    <row r="12" spans="2:31" ht="12.75">
      <c r="B12" s="51">
        <v>40822</v>
      </c>
      <c r="C12" s="52">
        <v>1943.5</v>
      </c>
      <c r="D12" s="53">
        <v>1944.5</v>
      </c>
      <c r="E12" s="54">
        <f t="shared" si="0"/>
        <v>1944</v>
      </c>
      <c r="F12" s="52">
        <v>1924.5</v>
      </c>
      <c r="G12" s="53">
        <v>1925.5</v>
      </c>
      <c r="H12" s="54">
        <f t="shared" si="1"/>
        <v>1925</v>
      </c>
      <c r="I12" s="52"/>
      <c r="J12" s="53"/>
      <c r="K12" s="54">
        <f t="shared" si="2"/>
      </c>
      <c r="L12" s="52"/>
      <c r="M12" s="53"/>
      <c r="N12" s="54">
        <f t="shared" si="3"/>
      </c>
      <c r="O12" s="52"/>
      <c r="P12" s="53"/>
      <c r="Q12" s="54">
        <f t="shared" si="4"/>
      </c>
      <c r="R12" s="53">
        <v>1977</v>
      </c>
      <c r="S12" s="53">
        <v>1982</v>
      </c>
      <c r="T12" s="54">
        <f t="shared" si="5"/>
        <v>1979.5</v>
      </c>
      <c r="U12" s="52">
        <v>2010</v>
      </c>
      <c r="V12" s="55">
        <v>2015</v>
      </c>
      <c r="W12" s="56">
        <f t="shared" si="6"/>
        <v>2012.5</v>
      </c>
      <c r="X12" s="57">
        <v>1944.5</v>
      </c>
      <c r="Y12" s="91">
        <v>1.5302</v>
      </c>
      <c r="Z12" s="91">
        <v>1.3287</v>
      </c>
      <c r="AA12" s="92">
        <v>76.68</v>
      </c>
      <c r="AB12" s="58">
        <v>1270.75</v>
      </c>
      <c r="AC12" s="58">
        <v>1259.32</v>
      </c>
      <c r="AD12" s="59">
        <f t="shared" si="7"/>
        <v>1463.46</v>
      </c>
      <c r="AE12" s="60">
        <v>1.529</v>
      </c>
    </row>
    <row r="13" spans="2:31" ht="12.75">
      <c r="B13" s="51">
        <v>40823</v>
      </c>
      <c r="C13" s="52">
        <v>1945</v>
      </c>
      <c r="D13" s="53">
        <v>1946</v>
      </c>
      <c r="E13" s="54">
        <f t="shared" si="0"/>
        <v>1945.5</v>
      </c>
      <c r="F13" s="52">
        <v>1931</v>
      </c>
      <c r="G13" s="53">
        <v>1932</v>
      </c>
      <c r="H13" s="54">
        <f t="shared" si="1"/>
        <v>1931.5</v>
      </c>
      <c r="I13" s="52"/>
      <c r="J13" s="53"/>
      <c r="K13" s="54">
        <f t="shared" si="2"/>
      </c>
      <c r="L13" s="52"/>
      <c r="M13" s="53"/>
      <c r="N13" s="54">
        <f t="shared" si="3"/>
      </c>
      <c r="O13" s="52"/>
      <c r="P13" s="53"/>
      <c r="Q13" s="54">
        <f t="shared" si="4"/>
      </c>
      <c r="R13" s="53">
        <v>1980</v>
      </c>
      <c r="S13" s="53">
        <v>1985</v>
      </c>
      <c r="T13" s="54">
        <f t="shared" si="5"/>
        <v>1982.5</v>
      </c>
      <c r="U13" s="52">
        <v>2013</v>
      </c>
      <c r="V13" s="55">
        <v>2018</v>
      </c>
      <c r="W13" s="56">
        <f t="shared" si="6"/>
        <v>2015.5</v>
      </c>
      <c r="X13" s="57">
        <v>1946</v>
      </c>
      <c r="Y13" s="91">
        <v>1.5536</v>
      </c>
      <c r="Z13" s="91">
        <v>1.3437</v>
      </c>
      <c r="AA13" s="92">
        <v>76.67</v>
      </c>
      <c r="AB13" s="58">
        <v>1252.57</v>
      </c>
      <c r="AC13" s="58">
        <v>1244.6</v>
      </c>
      <c r="AD13" s="59">
        <f t="shared" si="7"/>
        <v>1448.24</v>
      </c>
      <c r="AE13" s="60">
        <v>1.5523</v>
      </c>
    </row>
    <row r="14" spans="2:31" ht="12.75">
      <c r="B14" s="51">
        <v>40826</v>
      </c>
      <c r="C14" s="52">
        <v>1975.5</v>
      </c>
      <c r="D14" s="53">
        <v>1976</v>
      </c>
      <c r="E14" s="54">
        <f t="shared" si="0"/>
        <v>1975.75</v>
      </c>
      <c r="F14" s="52">
        <v>1956</v>
      </c>
      <c r="G14" s="53">
        <v>1957</v>
      </c>
      <c r="H14" s="54">
        <f t="shared" si="1"/>
        <v>1956.5</v>
      </c>
      <c r="I14" s="52"/>
      <c r="J14" s="53"/>
      <c r="K14" s="54">
        <f t="shared" si="2"/>
      </c>
      <c r="L14" s="52"/>
      <c r="M14" s="53"/>
      <c r="N14" s="54">
        <f t="shared" si="3"/>
      </c>
      <c r="O14" s="52"/>
      <c r="P14" s="53"/>
      <c r="Q14" s="54">
        <f t="shared" si="4"/>
      </c>
      <c r="R14" s="53">
        <v>2005</v>
      </c>
      <c r="S14" s="53">
        <v>2010</v>
      </c>
      <c r="T14" s="54">
        <f t="shared" si="5"/>
        <v>2007.5</v>
      </c>
      <c r="U14" s="52">
        <v>2033</v>
      </c>
      <c r="V14" s="55">
        <v>2038</v>
      </c>
      <c r="W14" s="56">
        <f t="shared" si="6"/>
        <v>2035.5</v>
      </c>
      <c r="X14" s="57">
        <v>1976</v>
      </c>
      <c r="Y14" s="91">
        <v>1.5646</v>
      </c>
      <c r="Z14" s="91">
        <v>1.3585</v>
      </c>
      <c r="AA14" s="92">
        <v>76.67</v>
      </c>
      <c r="AB14" s="58">
        <v>1262.94</v>
      </c>
      <c r="AC14" s="58">
        <v>1251.84</v>
      </c>
      <c r="AD14" s="59">
        <f t="shared" si="7"/>
        <v>1454.55</v>
      </c>
      <c r="AE14" s="60">
        <v>1.5633</v>
      </c>
    </row>
    <row r="15" spans="2:31" s="3" customFormat="1" ht="12.75">
      <c r="B15" s="51">
        <v>40827</v>
      </c>
      <c r="C15" s="52">
        <v>1956</v>
      </c>
      <c r="D15" s="53">
        <v>1956.5</v>
      </c>
      <c r="E15" s="54">
        <f t="shared" si="0"/>
        <v>1956.25</v>
      </c>
      <c r="F15" s="52">
        <v>1960</v>
      </c>
      <c r="G15" s="53">
        <v>1965</v>
      </c>
      <c r="H15" s="54">
        <f t="shared" si="1"/>
        <v>1962.5</v>
      </c>
      <c r="I15" s="52"/>
      <c r="J15" s="53"/>
      <c r="K15" s="54">
        <f t="shared" si="2"/>
      </c>
      <c r="L15" s="52"/>
      <c r="M15" s="53"/>
      <c r="N15" s="54">
        <f t="shared" si="3"/>
      </c>
      <c r="O15" s="52"/>
      <c r="P15" s="53"/>
      <c r="Q15" s="54">
        <f t="shared" si="4"/>
      </c>
      <c r="R15" s="53">
        <v>2010</v>
      </c>
      <c r="S15" s="53">
        <v>2015</v>
      </c>
      <c r="T15" s="54">
        <f t="shared" si="5"/>
        <v>2012.5</v>
      </c>
      <c r="U15" s="52">
        <v>2040</v>
      </c>
      <c r="V15" s="55">
        <v>2045</v>
      </c>
      <c r="W15" s="56">
        <f t="shared" si="6"/>
        <v>2042.5</v>
      </c>
      <c r="X15" s="57">
        <v>1956.5</v>
      </c>
      <c r="Y15" s="91">
        <v>1.5625</v>
      </c>
      <c r="Z15" s="91">
        <v>1.3589</v>
      </c>
      <c r="AA15" s="92">
        <v>76.68</v>
      </c>
      <c r="AB15" s="58">
        <v>1252.16</v>
      </c>
      <c r="AC15" s="58">
        <v>1258.73</v>
      </c>
      <c r="AD15" s="59">
        <f t="shared" si="7"/>
        <v>1439.77</v>
      </c>
      <c r="AE15" s="60">
        <v>1.5611</v>
      </c>
    </row>
    <row r="16" spans="2:31" ht="12.75">
      <c r="B16" s="51">
        <v>40828</v>
      </c>
      <c r="C16" s="52">
        <v>2009</v>
      </c>
      <c r="D16" s="53">
        <v>2009.5</v>
      </c>
      <c r="E16" s="54">
        <f t="shared" si="0"/>
        <v>2009.25</v>
      </c>
      <c r="F16" s="52">
        <v>2016</v>
      </c>
      <c r="G16" s="53">
        <v>2016.5</v>
      </c>
      <c r="H16" s="54">
        <f t="shared" si="1"/>
        <v>2016.25</v>
      </c>
      <c r="I16" s="52"/>
      <c r="J16" s="53"/>
      <c r="K16" s="54">
        <f t="shared" si="2"/>
      </c>
      <c r="L16" s="52"/>
      <c r="M16" s="53"/>
      <c r="N16" s="54">
        <f t="shared" si="3"/>
      </c>
      <c r="O16" s="52"/>
      <c r="P16" s="53"/>
      <c r="Q16" s="54">
        <f t="shared" si="4"/>
      </c>
      <c r="R16" s="53">
        <v>2068</v>
      </c>
      <c r="S16" s="53">
        <v>2073</v>
      </c>
      <c r="T16" s="54">
        <f t="shared" si="5"/>
        <v>2070.5</v>
      </c>
      <c r="U16" s="52">
        <v>2098</v>
      </c>
      <c r="V16" s="55">
        <v>2103</v>
      </c>
      <c r="W16" s="56">
        <f t="shared" si="6"/>
        <v>2100.5</v>
      </c>
      <c r="X16" s="57">
        <v>2009.5</v>
      </c>
      <c r="Y16" s="91">
        <v>1.5722</v>
      </c>
      <c r="Z16" s="91">
        <v>1.3761</v>
      </c>
      <c r="AA16" s="92">
        <v>76.82</v>
      </c>
      <c r="AB16" s="58">
        <v>1278.15</v>
      </c>
      <c r="AC16" s="58">
        <v>1283.74</v>
      </c>
      <c r="AD16" s="59">
        <f t="shared" si="7"/>
        <v>1460.29</v>
      </c>
      <c r="AE16" s="60">
        <v>1.5708</v>
      </c>
    </row>
    <row r="17" spans="2:31" ht="12.75">
      <c r="B17" s="51">
        <v>40829</v>
      </c>
      <c r="C17" s="52">
        <v>1995.5</v>
      </c>
      <c r="D17" s="53">
        <v>1996</v>
      </c>
      <c r="E17" s="54">
        <f t="shared" si="0"/>
        <v>1995.75</v>
      </c>
      <c r="F17" s="52">
        <v>2013</v>
      </c>
      <c r="G17" s="53">
        <v>2015</v>
      </c>
      <c r="H17" s="54">
        <f t="shared" si="1"/>
        <v>2014</v>
      </c>
      <c r="I17" s="52"/>
      <c r="J17" s="53"/>
      <c r="K17" s="54">
        <f t="shared" si="2"/>
      </c>
      <c r="L17" s="52"/>
      <c r="M17" s="53"/>
      <c r="N17" s="54">
        <f t="shared" si="3"/>
      </c>
      <c r="O17" s="52"/>
      <c r="P17" s="53"/>
      <c r="Q17" s="54">
        <f t="shared" si="4"/>
      </c>
      <c r="R17" s="53">
        <v>2067</v>
      </c>
      <c r="S17" s="53">
        <v>2072</v>
      </c>
      <c r="T17" s="54">
        <f t="shared" si="5"/>
        <v>2069.5</v>
      </c>
      <c r="U17" s="52">
        <v>2097</v>
      </c>
      <c r="V17" s="55">
        <v>2102</v>
      </c>
      <c r="W17" s="56">
        <f t="shared" si="6"/>
        <v>2099.5</v>
      </c>
      <c r="X17" s="57">
        <v>1996</v>
      </c>
      <c r="Y17" s="91">
        <v>1.5692</v>
      </c>
      <c r="Z17" s="91">
        <v>1.3735</v>
      </c>
      <c r="AA17" s="92">
        <v>76.85</v>
      </c>
      <c r="AB17" s="58">
        <v>1271.99</v>
      </c>
      <c r="AC17" s="58">
        <v>1285.24</v>
      </c>
      <c r="AD17" s="59">
        <f t="shared" si="7"/>
        <v>1453.22</v>
      </c>
      <c r="AE17" s="60">
        <v>1.5678</v>
      </c>
    </row>
    <row r="18" spans="2:31" ht="12.75">
      <c r="B18" s="51">
        <v>40830</v>
      </c>
      <c r="C18" s="52">
        <v>2007</v>
      </c>
      <c r="D18" s="53">
        <v>2008</v>
      </c>
      <c r="E18" s="54">
        <f t="shared" si="0"/>
        <v>2007.5</v>
      </c>
      <c r="F18" s="52">
        <v>2027.5</v>
      </c>
      <c r="G18" s="53">
        <v>2028</v>
      </c>
      <c r="H18" s="54">
        <f t="shared" si="1"/>
        <v>2027.75</v>
      </c>
      <c r="I18" s="52"/>
      <c r="J18" s="53"/>
      <c r="K18" s="54">
        <f t="shared" si="2"/>
      </c>
      <c r="L18" s="52"/>
      <c r="M18" s="53"/>
      <c r="N18" s="54">
        <f t="shared" si="3"/>
      </c>
      <c r="O18" s="52"/>
      <c r="P18" s="53"/>
      <c r="Q18" s="54">
        <f t="shared" si="4"/>
      </c>
      <c r="R18" s="53">
        <v>2080</v>
      </c>
      <c r="S18" s="53">
        <v>2085</v>
      </c>
      <c r="T18" s="54">
        <f t="shared" si="5"/>
        <v>2082.5</v>
      </c>
      <c r="U18" s="52">
        <v>2110</v>
      </c>
      <c r="V18" s="55">
        <v>2115</v>
      </c>
      <c r="W18" s="56">
        <f t="shared" si="6"/>
        <v>2112.5</v>
      </c>
      <c r="X18" s="57">
        <v>2008</v>
      </c>
      <c r="Y18" s="91">
        <v>1.5782</v>
      </c>
      <c r="Z18" s="91">
        <v>1.3796</v>
      </c>
      <c r="AA18" s="92">
        <v>77.13</v>
      </c>
      <c r="AB18" s="58">
        <v>1272.34</v>
      </c>
      <c r="AC18" s="58">
        <v>1286.15</v>
      </c>
      <c r="AD18" s="59">
        <f t="shared" si="7"/>
        <v>1455.49</v>
      </c>
      <c r="AE18" s="60">
        <v>1.5768</v>
      </c>
    </row>
    <row r="19" spans="2:31" ht="12.75">
      <c r="B19" s="51">
        <v>40833</v>
      </c>
      <c r="C19" s="52">
        <v>1990</v>
      </c>
      <c r="D19" s="53">
        <v>1990.5</v>
      </c>
      <c r="E19" s="54">
        <f t="shared" si="0"/>
        <v>1990.25</v>
      </c>
      <c r="F19" s="52">
        <v>2022</v>
      </c>
      <c r="G19" s="53">
        <v>2022.5</v>
      </c>
      <c r="H19" s="54">
        <f t="shared" si="1"/>
        <v>2022.25</v>
      </c>
      <c r="I19" s="52">
        <v>2072</v>
      </c>
      <c r="J19" s="53">
        <v>2077</v>
      </c>
      <c r="K19" s="54">
        <f t="shared" si="2"/>
        <v>2074.5</v>
      </c>
      <c r="L19" s="52">
        <v>2102</v>
      </c>
      <c r="M19" s="53">
        <v>2107</v>
      </c>
      <c r="N19" s="54">
        <f t="shared" si="3"/>
        <v>2104.5</v>
      </c>
      <c r="O19" s="52">
        <v>2122</v>
      </c>
      <c r="P19" s="53">
        <v>2127</v>
      </c>
      <c r="Q19" s="54">
        <f t="shared" si="4"/>
        <v>2124.5</v>
      </c>
      <c r="R19" s="53">
        <v>2075</v>
      </c>
      <c r="S19" s="53">
        <v>2080</v>
      </c>
      <c r="T19" s="54">
        <f t="shared" si="5"/>
        <v>2077.5</v>
      </c>
      <c r="U19" s="52">
        <v>2103</v>
      </c>
      <c r="V19" s="55">
        <v>2108</v>
      </c>
      <c r="W19" s="56">
        <f t="shared" si="6"/>
        <v>2105.5</v>
      </c>
      <c r="X19" s="57">
        <v>1990.5</v>
      </c>
      <c r="Y19" s="91">
        <v>1.5757</v>
      </c>
      <c r="Z19" s="91">
        <v>1.3781</v>
      </c>
      <c r="AA19" s="92">
        <v>77.29</v>
      </c>
      <c r="AB19" s="58">
        <v>1263.25</v>
      </c>
      <c r="AC19" s="58">
        <v>1284.78</v>
      </c>
      <c r="AD19" s="59">
        <f t="shared" si="7"/>
        <v>1444.38</v>
      </c>
      <c r="AE19" s="60">
        <v>1.5742</v>
      </c>
    </row>
    <row r="20" spans="2:31" ht="12.75">
      <c r="B20" s="51">
        <v>40834</v>
      </c>
      <c r="C20" s="52">
        <v>1905.5</v>
      </c>
      <c r="D20" s="53">
        <v>1906</v>
      </c>
      <c r="E20" s="54">
        <f t="shared" si="0"/>
        <v>1905.75</v>
      </c>
      <c r="F20" s="52">
        <v>1930</v>
      </c>
      <c r="G20" s="53">
        <v>1935</v>
      </c>
      <c r="H20" s="54">
        <f t="shared" si="1"/>
        <v>1932.5</v>
      </c>
      <c r="I20" s="52">
        <v>1983</v>
      </c>
      <c r="J20" s="53">
        <v>1988</v>
      </c>
      <c r="K20" s="54">
        <f t="shared" si="2"/>
        <v>1985.5</v>
      </c>
      <c r="L20" s="52">
        <v>2013</v>
      </c>
      <c r="M20" s="53">
        <v>2018</v>
      </c>
      <c r="N20" s="54">
        <f t="shared" si="3"/>
        <v>2015.5</v>
      </c>
      <c r="O20" s="52">
        <v>2033</v>
      </c>
      <c r="P20" s="53">
        <v>2038</v>
      </c>
      <c r="Q20" s="54">
        <f t="shared" si="4"/>
        <v>2035.5</v>
      </c>
      <c r="R20" s="53">
        <v>1985</v>
      </c>
      <c r="S20" s="53">
        <v>1990</v>
      </c>
      <c r="T20" s="54">
        <f t="shared" si="5"/>
        <v>1987.5</v>
      </c>
      <c r="U20" s="52">
        <v>2015</v>
      </c>
      <c r="V20" s="55">
        <v>2020</v>
      </c>
      <c r="W20" s="56">
        <f t="shared" si="6"/>
        <v>2017.5</v>
      </c>
      <c r="X20" s="57">
        <v>1906</v>
      </c>
      <c r="Y20" s="91">
        <v>1.5722</v>
      </c>
      <c r="Z20" s="91">
        <v>1.3671</v>
      </c>
      <c r="AA20" s="92">
        <v>76.73</v>
      </c>
      <c r="AB20" s="58">
        <v>1212.31</v>
      </c>
      <c r="AC20" s="58">
        <v>1231.93</v>
      </c>
      <c r="AD20" s="59">
        <f t="shared" si="7"/>
        <v>1394.19</v>
      </c>
      <c r="AE20" s="60">
        <v>1.5707</v>
      </c>
    </row>
    <row r="21" spans="2:31" ht="12.75">
      <c r="B21" s="51">
        <v>40835</v>
      </c>
      <c r="C21" s="52">
        <v>1889.5</v>
      </c>
      <c r="D21" s="53">
        <v>1890</v>
      </c>
      <c r="E21" s="54">
        <f t="shared" si="0"/>
        <v>1889.75</v>
      </c>
      <c r="F21" s="52">
        <v>1910</v>
      </c>
      <c r="G21" s="53">
        <v>1915</v>
      </c>
      <c r="H21" s="54">
        <f t="shared" si="1"/>
        <v>1912.5</v>
      </c>
      <c r="I21" s="52">
        <v>1963</v>
      </c>
      <c r="J21" s="53">
        <v>1968</v>
      </c>
      <c r="K21" s="54">
        <f t="shared" si="2"/>
        <v>1965.5</v>
      </c>
      <c r="L21" s="52">
        <v>1993</v>
      </c>
      <c r="M21" s="53">
        <v>1998</v>
      </c>
      <c r="N21" s="54">
        <f t="shared" si="3"/>
        <v>1995.5</v>
      </c>
      <c r="O21" s="52">
        <v>2013</v>
      </c>
      <c r="P21" s="53">
        <v>2018</v>
      </c>
      <c r="Q21" s="54">
        <f t="shared" si="4"/>
        <v>2015.5</v>
      </c>
      <c r="R21" s="53">
        <v>1965</v>
      </c>
      <c r="S21" s="53">
        <v>1970</v>
      </c>
      <c r="T21" s="54">
        <f t="shared" si="5"/>
        <v>1967.5</v>
      </c>
      <c r="U21" s="52">
        <v>1995</v>
      </c>
      <c r="V21" s="55">
        <v>2000</v>
      </c>
      <c r="W21" s="56">
        <f t="shared" si="6"/>
        <v>1997.5</v>
      </c>
      <c r="X21" s="57">
        <v>1890</v>
      </c>
      <c r="Y21" s="91">
        <v>1.5801</v>
      </c>
      <c r="Z21" s="91">
        <v>1.382</v>
      </c>
      <c r="AA21" s="92">
        <v>76.8</v>
      </c>
      <c r="AB21" s="58">
        <v>1196.13</v>
      </c>
      <c r="AC21" s="58">
        <v>1213.1</v>
      </c>
      <c r="AD21" s="59">
        <f t="shared" si="7"/>
        <v>1367.58</v>
      </c>
      <c r="AE21" s="60">
        <v>1.5786</v>
      </c>
    </row>
    <row r="22" spans="2:31" ht="12.75">
      <c r="B22" s="51">
        <v>40836</v>
      </c>
      <c r="C22" s="52">
        <v>1791</v>
      </c>
      <c r="D22" s="53">
        <v>1791.5</v>
      </c>
      <c r="E22" s="54">
        <f t="shared" si="0"/>
        <v>1791.25</v>
      </c>
      <c r="F22" s="52">
        <v>1830</v>
      </c>
      <c r="G22" s="53">
        <v>1832</v>
      </c>
      <c r="H22" s="54">
        <f t="shared" si="1"/>
        <v>1831</v>
      </c>
      <c r="I22" s="52">
        <v>1883</v>
      </c>
      <c r="J22" s="53">
        <v>1888</v>
      </c>
      <c r="K22" s="54">
        <f t="shared" si="2"/>
        <v>1885.5</v>
      </c>
      <c r="L22" s="52">
        <v>1918</v>
      </c>
      <c r="M22" s="53">
        <v>1923</v>
      </c>
      <c r="N22" s="54">
        <f t="shared" si="3"/>
        <v>1920.5</v>
      </c>
      <c r="O22" s="52">
        <v>1938</v>
      </c>
      <c r="P22" s="53">
        <v>1943</v>
      </c>
      <c r="Q22" s="54">
        <f t="shared" si="4"/>
        <v>1940.5</v>
      </c>
      <c r="R22" s="53">
        <v>1887</v>
      </c>
      <c r="S22" s="53">
        <v>1892</v>
      </c>
      <c r="T22" s="54">
        <f t="shared" si="5"/>
        <v>1889.5</v>
      </c>
      <c r="U22" s="52">
        <v>1920</v>
      </c>
      <c r="V22" s="55">
        <v>1925</v>
      </c>
      <c r="W22" s="56">
        <f t="shared" si="6"/>
        <v>1922.5</v>
      </c>
      <c r="X22" s="57">
        <v>1791.5</v>
      </c>
      <c r="Y22" s="91">
        <v>1.5792</v>
      </c>
      <c r="Z22" s="91">
        <v>1.3801</v>
      </c>
      <c r="AA22" s="92">
        <v>76.82</v>
      </c>
      <c r="AB22" s="58">
        <v>1134.44</v>
      </c>
      <c r="AC22" s="58">
        <v>1161.18</v>
      </c>
      <c r="AD22" s="59">
        <f t="shared" si="7"/>
        <v>1298.09</v>
      </c>
      <c r="AE22" s="60">
        <v>1.5777</v>
      </c>
    </row>
    <row r="23" spans="2:31" ht="12.75">
      <c r="B23" s="51">
        <v>40837</v>
      </c>
      <c r="C23" s="52">
        <v>1840.5</v>
      </c>
      <c r="D23" s="53">
        <v>1841</v>
      </c>
      <c r="E23" s="54">
        <f t="shared" si="0"/>
        <v>1840.75</v>
      </c>
      <c r="F23" s="52">
        <v>1866</v>
      </c>
      <c r="G23" s="53">
        <v>1868</v>
      </c>
      <c r="H23" s="54">
        <f t="shared" si="1"/>
        <v>1867</v>
      </c>
      <c r="I23" s="52">
        <v>1922</v>
      </c>
      <c r="J23" s="53">
        <v>1927</v>
      </c>
      <c r="K23" s="54">
        <f t="shared" si="2"/>
        <v>1924.5</v>
      </c>
      <c r="L23" s="52">
        <v>1957</v>
      </c>
      <c r="M23" s="53">
        <v>1962</v>
      </c>
      <c r="N23" s="54">
        <f t="shared" si="3"/>
        <v>1959.5</v>
      </c>
      <c r="O23" s="52">
        <v>1977</v>
      </c>
      <c r="P23" s="53">
        <v>1982</v>
      </c>
      <c r="Q23" s="54">
        <f t="shared" si="4"/>
        <v>1979.5</v>
      </c>
      <c r="R23" s="53">
        <v>1925</v>
      </c>
      <c r="S23" s="53">
        <v>1930</v>
      </c>
      <c r="T23" s="54">
        <f t="shared" si="5"/>
        <v>1927.5</v>
      </c>
      <c r="U23" s="52">
        <v>1958</v>
      </c>
      <c r="V23" s="55">
        <v>1963</v>
      </c>
      <c r="W23" s="56">
        <f t="shared" si="6"/>
        <v>1960.5</v>
      </c>
      <c r="X23" s="57">
        <v>1841</v>
      </c>
      <c r="Y23" s="91">
        <v>1.5909</v>
      </c>
      <c r="Z23" s="91">
        <v>1.381</v>
      </c>
      <c r="AA23" s="92">
        <v>76.68</v>
      </c>
      <c r="AB23" s="58">
        <v>1157.21</v>
      </c>
      <c r="AC23" s="58">
        <v>1175.29</v>
      </c>
      <c r="AD23" s="59">
        <f t="shared" si="7"/>
        <v>1333.09</v>
      </c>
      <c r="AE23" s="60">
        <v>1.5894</v>
      </c>
    </row>
    <row r="24" spans="2:31" ht="12.75">
      <c r="B24" s="51">
        <v>40840</v>
      </c>
      <c r="C24" s="52">
        <v>1940</v>
      </c>
      <c r="D24" s="53">
        <v>1940.5</v>
      </c>
      <c r="E24" s="54">
        <f t="shared" si="0"/>
        <v>1940.25</v>
      </c>
      <c r="F24" s="52">
        <v>1965</v>
      </c>
      <c r="G24" s="53">
        <v>1970</v>
      </c>
      <c r="H24" s="54">
        <f t="shared" si="1"/>
        <v>1967.5</v>
      </c>
      <c r="I24" s="52">
        <v>2023</v>
      </c>
      <c r="J24" s="53">
        <v>2028</v>
      </c>
      <c r="K24" s="54">
        <f t="shared" si="2"/>
        <v>2025.5</v>
      </c>
      <c r="L24" s="52">
        <v>2058</v>
      </c>
      <c r="M24" s="53">
        <v>2063</v>
      </c>
      <c r="N24" s="54">
        <f t="shared" si="3"/>
        <v>2060.5</v>
      </c>
      <c r="O24" s="52">
        <v>2078</v>
      </c>
      <c r="P24" s="53">
        <v>2083</v>
      </c>
      <c r="Q24" s="54">
        <f t="shared" si="4"/>
        <v>2080.5</v>
      </c>
      <c r="R24" s="53">
        <v>2025</v>
      </c>
      <c r="S24" s="53">
        <v>2030</v>
      </c>
      <c r="T24" s="54">
        <f t="shared" si="5"/>
        <v>2027.5</v>
      </c>
      <c r="U24" s="52">
        <v>2060</v>
      </c>
      <c r="V24" s="55">
        <v>2065</v>
      </c>
      <c r="W24" s="56">
        <f t="shared" si="6"/>
        <v>2062.5</v>
      </c>
      <c r="X24" s="57">
        <v>1940.5</v>
      </c>
      <c r="Y24" s="91">
        <v>1.5949</v>
      </c>
      <c r="Z24" s="91">
        <v>1.3861</v>
      </c>
      <c r="AA24" s="92">
        <v>76.1</v>
      </c>
      <c r="AB24" s="58">
        <v>1216.69</v>
      </c>
      <c r="AC24" s="58">
        <v>1236.43</v>
      </c>
      <c r="AD24" s="59">
        <f t="shared" si="7"/>
        <v>1399.97</v>
      </c>
      <c r="AE24" s="60">
        <v>1.5933</v>
      </c>
    </row>
    <row r="25" spans="2:31" ht="12.75">
      <c r="B25" s="51">
        <v>40841</v>
      </c>
      <c r="C25" s="52">
        <v>1961</v>
      </c>
      <c r="D25" s="53">
        <v>1961.5</v>
      </c>
      <c r="E25" s="54">
        <f t="shared" si="0"/>
        <v>1961.25</v>
      </c>
      <c r="F25" s="52">
        <v>1985</v>
      </c>
      <c r="G25" s="53">
        <v>1990</v>
      </c>
      <c r="H25" s="54">
        <f t="shared" si="1"/>
        <v>1987.5</v>
      </c>
      <c r="I25" s="52">
        <v>2038</v>
      </c>
      <c r="J25" s="53">
        <v>2043</v>
      </c>
      <c r="K25" s="54">
        <f t="shared" si="2"/>
        <v>2040.5</v>
      </c>
      <c r="L25" s="52">
        <v>2073</v>
      </c>
      <c r="M25" s="53">
        <v>2078</v>
      </c>
      <c r="N25" s="54">
        <f t="shared" si="3"/>
        <v>2075.5</v>
      </c>
      <c r="O25" s="52">
        <v>2093</v>
      </c>
      <c r="P25" s="53">
        <v>2098</v>
      </c>
      <c r="Q25" s="54">
        <f t="shared" si="4"/>
        <v>2095.5</v>
      </c>
      <c r="R25" s="53">
        <v>2040</v>
      </c>
      <c r="S25" s="53">
        <v>2045</v>
      </c>
      <c r="T25" s="54">
        <f t="shared" si="5"/>
        <v>2042.5</v>
      </c>
      <c r="U25" s="52">
        <v>2075</v>
      </c>
      <c r="V25" s="55">
        <v>2080</v>
      </c>
      <c r="W25" s="56">
        <f t="shared" si="6"/>
        <v>2077.5</v>
      </c>
      <c r="X25" s="57">
        <v>1961.5</v>
      </c>
      <c r="Y25" s="91">
        <v>1.601</v>
      </c>
      <c r="Z25" s="91">
        <v>1.3938</v>
      </c>
      <c r="AA25" s="92">
        <v>76.14</v>
      </c>
      <c r="AB25" s="58">
        <v>1225.17</v>
      </c>
      <c r="AC25" s="58">
        <v>1244.29</v>
      </c>
      <c r="AD25" s="59">
        <f t="shared" si="7"/>
        <v>1407.3</v>
      </c>
      <c r="AE25" s="60">
        <v>1.5993</v>
      </c>
    </row>
    <row r="26" spans="2:31" ht="12.75">
      <c r="B26" s="51">
        <v>40842</v>
      </c>
      <c r="C26" s="52">
        <v>1937</v>
      </c>
      <c r="D26" s="53">
        <v>1937.5</v>
      </c>
      <c r="E26" s="54">
        <f t="shared" si="0"/>
        <v>1937.25</v>
      </c>
      <c r="F26" s="52">
        <v>1962</v>
      </c>
      <c r="G26" s="53">
        <v>1962.5</v>
      </c>
      <c r="H26" s="54">
        <f t="shared" si="1"/>
        <v>1962.25</v>
      </c>
      <c r="I26" s="52">
        <v>2010</v>
      </c>
      <c r="J26" s="53">
        <v>2015</v>
      </c>
      <c r="K26" s="54">
        <f t="shared" si="2"/>
        <v>2012.5</v>
      </c>
      <c r="L26" s="52">
        <v>2045</v>
      </c>
      <c r="M26" s="53">
        <v>2050</v>
      </c>
      <c r="N26" s="54">
        <f t="shared" si="3"/>
        <v>2047.5</v>
      </c>
      <c r="O26" s="52">
        <v>2065</v>
      </c>
      <c r="P26" s="53">
        <v>2070</v>
      </c>
      <c r="Q26" s="54">
        <f t="shared" si="4"/>
        <v>2067.5</v>
      </c>
      <c r="R26" s="53">
        <v>2013</v>
      </c>
      <c r="S26" s="53">
        <v>2018</v>
      </c>
      <c r="T26" s="54">
        <f t="shared" si="5"/>
        <v>2015.5</v>
      </c>
      <c r="U26" s="52">
        <v>2048</v>
      </c>
      <c r="V26" s="55">
        <v>2053</v>
      </c>
      <c r="W26" s="56">
        <f t="shared" si="6"/>
        <v>2050.5</v>
      </c>
      <c r="X26" s="57">
        <v>1937.5</v>
      </c>
      <c r="Y26" s="91">
        <v>1.5974</v>
      </c>
      <c r="Z26" s="91">
        <v>1.3928</v>
      </c>
      <c r="AA26" s="92">
        <v>75.89</v>
      </c>
      <c r="AB26" s="58">
        <v>1212.91</v>
      </c>
      <c r="AC26" s="58">
        <v>1229.87</v>
      </c>
      <c r="AD26" s="59">
        <f t="shared" si="7"/>
        <v>1391.08</v>
      </c>
      <c r="AE26" s="60">
        <v>1.5957</v>
      </c>
    </row>
    <row r="27" spans="2:31" ht="12.75">
      <c r="B27" s="51">
        <v>40843</v>
      </c>
      <c r="C27" s="52">
        <v>1950.5</v>
      </c>
      <c r="D27" s="53">
        <v>1951</v>
      </c>
      <c r="E27" s="54">
        <f t="shared" si="0"/>
        <v>1950.75</v>
      </c>
      <c r="F27" s="52">
        <v>1979.5</v>
      </c>
      <c r="G27" s="53">
        <v>1980</v>
      </c>
      <c r="H27" s="54">
        <f t="shared" si="1"/>
        <v>1979.75</v>
      </c>
      <c r="I27" s="52">
        <v>2028</v>
      </c>
      <c r="J27" s="53">
        <v>2033</v>
      </c>
      <c r="K27" s="54">
        <f t="shared" si="2"/>
        <v>2030.5</v>
      </c>
      <c r="L27" s="52">
        <v>2063</v>
      </c>
      <c r="M27" s="53">
        <v>2068</v>
      </c>
      <c r="N27" s="54">
        <f t="shared" si="3"/>
        <v>2065.5</v>
      </c>
      <c r="O27" s="52">
        <v>2083</v>
      </c>
      <c r="P27" s="53">
        <v>2088</v>
      </c>
      <c r="Q27" s="54">
        <f t="shared" si="4"/>
        <v>2085.5</v>
      </c>
      <c r="R27" s="53">
        <v>2030</v>
      </c>
      <c r="S27" s="53">
        <v>2035</v>
      </c>
      <c r="T27" s="54">
        <f t="shared" si="5"/>
        <v>2032.5</v>
      </c>
      <c r="U27" s="52">
        <v>2065</v>
      </c>
      <c r="V27" s="55">
        <v>2070</v>
      </c>
      <c r="W27" s="56">
        <f t="shared" si="6"/>
        <v>2067.5</v>
      </c>
      <c r="X27" s="57">
        <v>1951</v>
      </c>
      <c r="Y27" s="91">
        <v>1.5998</v>
      </c>
      <c r="Z27" s="91">
        <v>1.4031</v>
      </c>
      <c r="AA27" s="92">
        <v>75.79</v>
      </c>
      <c r="AB27" s="58">
        <v>1219.53</v>
      </c>
      <c r="AC27" s="58">
        <v>1238.89</v>
      </c>
      <c r="AD27" s="59">
        <f t="shared" si="7"/>
        <v>1390.49</v>
      </c>
      <c r="AE27" s="60">
        <v>1.5982</v>
      </c>
    </row>
    <row r="28" spans="2:31" ht="12.75">
      <c r="B28" s="51">
        <v>40844</v>
      </c>
      <c r="C28" s="52">
        <v>1985.5</v>
      </c>
      <c r="D28" s="53">
        <v>1986</v>
      </c>
      <c r="E28" s="54">
        <f t="shared" si="0"/>
        <v>1985.75</v>
      </c>
      <c r="F28" s="52">
        <v>2009</v>
      </c>
      <c r="G28" s="53">
        <v>2010</v>
      </c>
      <c r="H28" s="54">
        <f t="shared" si="1"/>
        <v>2009.5</v>
      </c>
      <c r="I28" s="52">
        <v>2058</v>
      </c>
      <c r="J28" s="53">
        <v>2063</v>
      </c>
      <c r="K28" s="54">
        <f t="shared" si="2"/>
        <v>2060.5</v>
      </c>
      <c r="L28" s="52">
        <v>2093</v>
      </c>
      <c r="M28" s="53">
        <v>2098</v>
      </c>
      <c r="N28" s="54">
        <f t="shared" si="3"/>
        <v>2095.5</v>
      </c>
      <c r="O28" s="52">
        <v>2113</v>
      </c>
      <c r="P28" s="53">
        <v>2118</v>
      </c>
      <c r="Q28" s="54">
        <f t="shared" si="4"/>
        <v>2115.5</v>
      </c>
      <c r="R28" s="53">
        <v>2060</v>
      </c>
      <c r="S28" s="53">
        <v>2065</v>
      </c>
      <c r="T28" s="54">
        <f t="shared" si="5"/>
        <v>2062.5</v>
      </c>
      <c r="U28" s="52">
        <v>2095</v>
      </c>
      <c r="V28" s="55">
        <v>2100</v>
      </c>
      <c r="W28" s="56">
        <f t="shared" si="6"/>
        <v>2097.5</v>
      </c>
      <c r="X28" s="57">
        <v>1986</v>
      </c>
      <c r="Y28" s="91">
        <v>1.6108</v>
      </c>
      <c r="Z28" s="91">
        <v>1.4158</v>
      </c>
      <c r="AA28" s="92">
        <v>75.76</v>
      </c>
      <c r="AB28" s="58">
        <v>1232.93</v>
      </c>
      <c r="AC28" s="58">
        <v>1249.07</v>
      </c>
      <c r="AD28" s="59">
        <f t="shared" si="7"/>
        <v>1402.74</v>
      </c>
      <c r="AE28" s="60">
        <v>1.6092</v>
      </c>
    </row>
    <row r="29" spans="2:31" ht="12.75">
      <c r="B29" s="51">
        <v>40847</v>
      </c>
      <c r="C29" s="52">
        <v>1980</v>
      </c>
      <c r="D29" s="53">
        <v>1981</v>
      </c>
      <c r="E29" s="54">
        <f t="shared" si="0"/>
        <v>1980.5</v>
      </c>
      <c r="F29" s="52">
        <v>2005</v>
      </c>
      <c r="G29" s="53">
        <v>2006</v>
      </c>
      <c r="H29" s="54">
        <f t="shared" si="1"/>
        <v>2005.5</v>
      </c>
      <c r="I29" s="52">
        <v>2048</v>
      </c>
      <c r="J29" s="53">
        <v>2053</v>
      </c>
      <c r="K29" s="54">
        <f t="shared" si="2"/>
        <v>2050.5</v>
      </c>
      <c r="L29" s="52">
        <v>2083</v>
      </c>
      <c r="M29" s="53">
        <v>2088</v>
      </c>
      <c r="N29" s="54">
        <f t="shared" si="3"/>
        <v>2085.5</v>
      </c>
      <c r="O29" s="52">
        <v>2103</v>
      </c>
      <c r="P29" s="53">
        <v>2108</v>
      </c>
      <c r="Q29" s="54">
        <f t="shared" si="4"/>
        <v>2105.5</v>
      </c>
      <c r="R29" s="53">
        <v>2052</v>
      </c>
      <c r="S29" s="53">
        <v>2057</v>
      </c>
      <c r="T29" s="54">
        <f t="shared" si="5"/>
        <v>2054.5</v>
      </c>
      <c r="U29" s="52">
        <v>2085</v>
      </c>
      <c r="V29" s="55">
        <v>2090</v>
      </c>
      <c r="W29" s="56">
        <f t="shared" si="6"/>
        <v>2087.5</v>
      </c>
      <c r="X29" s="57">
        <v>1981</v>
      </c>
      <c r="Y29" s="91">
        <v>1.6033</v>
      </c>
      <c r="Z29" s="91">
        <v>1.4003</v>
      </c>
      <c r="AA29" s="92">
        <v>77.96</v>
      </c>
      <c r="AB29" s="58">
        <v>1235.58</v>
      </c>
      <c r="AC29" s="58">
        <v>1252.42</v>
      </c>
      <c r="AD29" s="59">
        <f t="shared" si="7"/>
        <v>1414.7</v>
      </c>
      <c r="AE29" s="60">
        <v>1.6017</v>
      </c>
    </row>
    <row r="30" spans="2:31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2"/>
      <c r="J30" s="53"/>
      <c r="K30" s="54">
        <f t="shared" si="2"/>
      </c>
      <c r="L30" s="52"/>
      <c r="M30" s="53"/>
      <c r="N30" s="54">
        <f t="shared" si="3"/>
      </c>
      <c r="O30" s="52"/>
      <c r="P30" s="53"/>
      <c r="Q30" s="54">
        <f t="shared" si="4"/>
      </c>
      <c r="R30" s="53"/>
      <c r="S30" s="53"/>
      <c r="T30" s="54">
        <f>AVERAGE(R30:S30)</f>
      </c>
      <c r="U30" s="52"/>
      <c r="V30" s="55"/>
      <c r="W30" s="56">
        <f>AVERAGE(U30:V30)</f>
      </c>
      <c r="X30" s="57"/>
      <c r="Y30" s="91"/>
      <c r="Z30" s="91"/>
      <c r="AA30" s="92"/>
      <c r="AB30" s="58"/>
      <c r="AC30" s="58"/>
      <c r="AD30" s="59">
        <f t="shared" si="7"/>
      </c>
      <c r="AE30" s="60"/>
    </row>
    <row r="31" spans="1:31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2"/>
      <c r="J31" s="53"/>
      <c r="K31" s="54">
        <f t="shared" si="2"/>
      </c>
      <c r="L31" s="52"/>
      <c r="M31" s="53"/>
      <c r="N31" s="54">
        <f t="shared" si="3"/>
      </c>
      <c r="O31" s="52"/>
      <c r="P31" s="53"/>
      <c r="Q31" s="54">
        <f t="shared" si="4"/>
      </c>
      <c r="R31" s="53"/>
      <c r="S31" s="53"/>
      <c r="T31" s="54">
        <f>AVERAGE(R31:S31)</f>
      </c>
      <c r="U31" s="52"/>
      <c r="V31" s="55"/>
      <c r="W31" s="56">
        <f>AVERAGE(U31:V31)</f>
      </c>
      <c r="X31" s="57"/>
      <c r="Y31" s="91"/>
      <c r="Z31" s="91"/>
      <c r="AA31" s="92"/>
      <c r="AB31" s="58"/>
      <c r="AC31" s="58"/>
      <c r="AD31" s="59">
        <f t="shared" si="7"/>
      </c>
      <c r="AE31" s="60"/>
    </row>
    <row r="32" spans="1:31" ht="13.5" thickBot="1">
      <c r="A32" s="8"/>
      <c r="B32" s="51"/>
      <c r="C32" s="52"/>
      <c r="D32" s="53"/>
      <c r="E32" s="54"/>
      <c r="F32" s="52"/>
      <c r="G32" s="53"/>
      <c r="H32" s="54"/>
      <c r="I32" s="52"/>
      <c r="J32" s="53"/>
      <c r="K32" s="54"/>
      <c r="L32" s="52"/>
      <c r="M32" s="53"/>
      <c r="N32" s="54"/>
      <c r="O32" s="52"/>
      <c r="P32" s="53"/>
      <c r="Q32" s="54"/>
      <c r="R32" s="53"/>
      <c r="S32" s="53"/>
      <c r="T32" s="61"/>
      <c r="U32" s="52"/>
      <c r="V32" s="55"/>
      <c r="W32" s="56"/>
      <c r="X32" s="62"/>
      <c r="Y32" s="94"/>
      <c r="Z32" s="94"/>
      <c r="AA32" s="96"/>
      <c r="AB32" s="58"/>
      <c r="AC32" s="58"/>
      <c r="AD32" s="63"/>
      <c r="AE32" s="64"/>
    </row>
    <row r="33" spans="2:31" s="37" customFormat="1" ht="12.75">
      <c r="B33" s="65" t="s">
        <v>12</v>
      </c>
      <c r="C33" s="66">
        <f>ROUND(AVERAGE(C9:C31),2)</f>
        <v>1947.9</v>
      </c>
      <c r="D33" s="67">
        <f>ROUND(AVERAGE(D9:D31),2)</f>
        <v>1948.6</v>
      </c>
      <c r="E33" s="68">
        <f>ROUND(AVERAGE(C33,D33),2)</f>
        <v>1948.25</v>
      </c>
      <c r="F33" s="66">
        <f>ROUND(AVERAGE(F9:F31),2)</f>
        <v>1956.19</v>
      </c>
      <c r="G33" s="67">
        <f>ROUND(AVERAGE(G9:G31),2)</f>
        <v>1958.17</v>
      </c>
      <c r="H33" s="68">
        <f>ROUND(AVERAGE(F33,G33),2)</f>
        <v>1957.18</v>
      </c>
      <c r="I33" s="66">
        <f>ROUND(AVERAGE(I9:I31),2)</f>
        <v>2002.55</v>
      </c>
      <c r="J33" s="67">
        <f>ROUND(AVERAGE(J9:J31),2)</f>
        <v>2007.55</v>
      </c>
      <c r="K33" s="68">
        <f>ROUND(AVERAGE(I33,J33),2)</f>
        <v>2005.05</v>
      </c>
      <c r="L33" s="66">
        <f>ROUND(AVERAGE(L9:L31),2)</f>
        <v>2036.18</v>
      </c>
      <c r="M33" s="67">
        <f>ROUND(AVERAGE(M9:M31),2)</f>
        <v>2041.18</v>
      </c>
      <c r="N33" s="68">
        <f>ROUND(AVERAGE(L33,M33),2)</f>
        <v>2038.68</v>
      </c>
      <c r="O33" s="66">
        <f>ROUND(AVERAGE(O9:O31),2)</f>
        <v>2056.18</v>
      </c>
      <c r="P33" s="67">
        <f>ROUND(AVERAGE(P9:P31),2)</f>
        <v>2061.18</v>
      </c>
      <c r="Q33" s="68">
        <f>ROUND(AVERAGE(O33,P33),2)</f>
        <v>2058.68</v>
      </c>
      <c r="R33" s="69">
        <f>ROUND(AVERAGE(R9:R31),2)</f>
        <v>2009</v>
      </c>
      <c r="S33" s="67">
        <f>ROUND(AVERAGE(S9:S31),2)</f>
        <v>2014</v>
      </c>
      <c r="T33" s="68">
        <f>ROUND(AVERAGE(R33,S33),2)</f>
        <v>2011.5</v>
      </c>
      <c r="U33" s="66">
        <f>ROUND(AVERAGE(U9:U31),2)</f>
        <v>2041.52</v>
      </c>
      <c r="V33" s="67">
        <f>ROUND(AVERAGE(V9:V31),2)</f>
        <v>2046.52</v>
      </c>
      <c r="W33" s="68">
        <f>ROUND(AVERAGE(U33,V33),2)</f>
        <v>2044.02</v>
      </c>
      <c r="X33" s="70">
        <f>ROUND(AVERAGE(X9:X31),2)</f>
        <v>1948.6</v>
      </c>
      <c r="Y33" s="103">
        <f>ROUND(AVERAGE(Y9:Y31),2)</f>
        <v>1.5748</v>
      </c>
      <c r="Z33" s="101">
        <f>ROUND(AVERAGE(Z9:Z31),2)</f>
        <v>1.3707</v>
      </c>
      <c r="AA33" s="95">
        <f>ROUND(AVERAGE(AA9:AA31),2)</f>
        <v>76.65</v>
      </c>
      <c r="AB33" s="71">
        <f>AVERAGE(AB9:AB31)</f>
        <v>1237.6123809523806</v>
      </c>
      <c r="AC33" s="71">
        <f>AVERAGE(AC9:AC31)</f>
        <v>1244.655714285714</v>
      </c>
      <c r="AD33" s="71">
        <f>AVERAGE(AD9:AD31)</f>
        <v>1422.152380952381</v>
      </c>
      <c r="AE33" s="98">
        <f>AVERAGE(AE9:AE31)</f>
        <v>1.5733857142857144</v>
      </c>
    </row>
    <row r="34" spans="2:31" s="26" customFormat="1" ht="12.75">
      <c r="B34" s="72" t="s">
        <v>13</v>
      </c>
      <c r="C34" s="73">
        <f aca="true" t="shared" si="8" ref="C34:H34">MAX(C9:C31)</f>
        <v>2009</v>
      </c>
      <c r="D34" s="74">
        <f t="shared" si="8"/>
        <v>2009.5</v>
      </c>
      <c r="E34" s="75">
        <f t="shared" si="8"/>
        <v>2009.25</v>
      </c>
      <c r="F34" s="73">
        <f t="shared" si="8"/>
        <v>2027.5</v>
      </c>
      <c r="G34" s="74">
        <f t="shared" si="8"/>
        <v>2028</v>
      </c>
      <c r="H34" s="75">
        <f t="shared" si="8"/>
        <v>2027.75</v>
      </c>
      <c r="I34" s="73">
        <f aca="true" t="shared" si="9" ref="I34:Q34">MAX(I9:I31)</f>
        <v>2072</v>
      </c>
      <c r="J34" s="74">
        <f t="shared" si="9"/>
        <v>2077</v>
      </c>
      <c r="K34" s="75">
        <f t="shared" si="9"/>
        <v>2074.5</v>
      </c>
      <c r="L34" s="73">
        <f t="shared" si="9"/>
        <v>2102</v>
      </c>
      <c r="M34" s="74">
        <f t="shared" si="9"/>
        <v>2107</v>
      </c>
      <c r="N34" s="75">
        <f t="shared" si="9"/>
        <v>2104.5</v>
      </c>
      <c r="O34" s="73">
        <f t="shared" si="9"/>
        <v>2122</v>
      </c>
      <c r="P34" s="74">
        <f t="shared" si="9"/>
        <v>2127</v>
      </c>
      <c r="Q34" s="75">
        <f t="shared" si="9"/>
        <v>2124.5</v>
      </c>
      <c r="R34" s="76">
        <f aca="true" t="shared" si="10" ref="R34:X34">MAX(R9:R31)</f>
        <v>2080</v>
      </c>
      <c r="S34" s="74">
        <f t="shared" si="10"/>
        <v>2085</v>
      </c>
      <c r="T34" s="75">
        <f t="shared" si="10"/>
        <v>2082.5</v>
      </c>
      <c r="U34" s="73">
        <f t="shared" si="10"/>
        <v>2110</v>
      </c>
      <c r="V34" s="74">
        <f t="shared" si="10"/>
        <v>2115</v>
      </c>
      <c r="W34" s="75">
        <f t="shared" si="10"/>
        <v>2112.5</v>
      </c>
      <c r="X34" s="77">
        <f t="shared" si="10"/>
        <v>2009.5</v>
      </c>
      <c r="Y34" s="102">
        <f aca="true" t="shared" si="11" ref="Y34:AD34">MAX(Y9:Y31)</f>
        <v>1.6108</v>
      </c>
      <c r="Z34" s="78">
        <f t="shared" si="11"/>
        <v>1.4158</v>
      </c>
      <c r="AA34" s="79">
        <f t="shared" si="11"/>
        <v>77.96</v>
      </c>
      <c r="AB34" s="80">
        <f t="shared" si="11"/>
        <v>1287.92</v>
      </c>
      <c r="AC34" s="80">
        <f t="shared" si="11"/>
        <v>1286.15</v>
      </c>
      <c r="AD34" s="80">
        <f t="shared" si="11"/>
        <v>1497.75</v>
      </c>
      <c r="AE34" s="99">
        <f>MAX(AE9:AE31)</f>
        <v>1.6092</v>
      </c>
    </row>
    <row r="35" spans="2:31" s="26" customFormat="1" ht="13.5" thickBot="1">
      <c r="B35" s="81" t="s">
        <v>14</v>
      </c>
      <c r="C35" s="82">
        <f aca="true" t="shared" si="12" ref="C35:H35">MIN(C9:C31)</f>
        <v>1791</v>
      </c>
      <c r="D35" s="83">
        <f t="shared" si="12"/>
        <v>1791.5</v>
      </c>
      <c r="E35" s="84">
        <f t="shared" si="12"/>
        <v>1791.25</v>
      </c>
      <c r="F35" s="82">
        <f t="shared" si="12"/>
        <v>1830</v>
      </c>
      <c r="G35" s="83">
        <f t="shared" si="12"/>
        <v>1832</v>
      </c>
      <c r="H35" s="84">
        <f t="shared" si="12"/>
        <v>1831</v>
      </c>
      <c r="I35" s="82">
        <f aca="true" t="shared" si="13" ref="I35:Q35">MIN(I9:I31)</f>
        <v>1883</v>
      </c>
      <c r="J35" s="83">
        <f t="shared" si="13"/>
        <v>1888</v>
      </c>
      <c r="K35" s="84">
        <f t="shared" si="13"/>
        <v>1885.5</v>
      </c>
      <c r="L35" s="82">
        <f t="shared" si="13"/>
        <v>1918</v>
      </c>
      <c r="M35" s="83">
        <f t="shared" si="13"/>
        <v>1923</v>
      </c>
      <c r="N35" s="84">
        <f t="shared" si="13"/>
        <v>1920.5</v>
      </c>
      <c r="O35" s="82">
        <f t="shared" si="13"/>
        <v>1938</v>
      </c>
      <c r="P35" s="83">
        <f t="shared" si="13"/>
        <v>1943</v>
      </c>
      <c r="Q35" s="84">
        <f t="shared" si="13"/>
        <v>1940.5</v>
      </c>
      <c r="R35" s="85">
        <f aca="true" t="shared" si="14" ref="R35:X35">MIN(R9:R31)</f>
        <v>1887</v>
      </c>
      <c r="S35" s="83">
        <f t="shared" si="14"/>
        <v>1892</v>
      </c>
      <c r="T35" s="84">
        <f t="shared" si="14"/>
        <v>1889.5</v>
      </c>
      <c r="U35" s="82">
        <f t="shared" si="14"/>
        <v>1920</v>
      </c>
      <c r="V35" s="83">
        <f t="shared" si="14"/>
        <v>1925</v>
      </c>
      <c r="W35" s="84">
        <f t="shared" si="14"/>
        <v>1922.5</v>
      </c>
      <c r="X35" s="86">
        <f t="shared" si="14"/>
        <v>1791.5</v>
      </c>
      <c r="Y35" s="87">
        <f aca="true" t="shared" si="15" ref="Y35:AD35">MIN(Y9:Y31)</f>
        <v>1.5302</v>
      </c>
      <c r="Z35" s="88">
        <f t="shared" si="15"/>
        <v>1.3177</v>
      </c>
      <c r="AA35" s="89">
        <f t="shared" si="15"/>
        <v>75.76</v>
      </c>
      <c r="AB35" s="90">
        <f t="shared" si="15"/>
        <v>1134.44</v>
      </c>
      <c r="AC35" s="90">
        <f t="shared" si="15"/>
        <v>1161.18</v>
      </c>
      <c r="AD35" s="90">
        <f t="shared" si="15"/>
        <v>1298.09</v>
      </c>
      <c r="AE35" s="100">
        <f>MIN(AE9:AE31)</f>
        <v>1.529</v>
      </c>
    </row>
    <row r="37" spans="2:14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  <c r="L37" s="34"/>
      <c r="M37" s="34"/>
      <c r="N37" s="33"/>
    </row>
    <row r="38" spans="2:14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  <c r="L38" s="34"/>
      <c r="M38" s="34"/>
      <c r="N38" s="33"/>
    </row>
    <row r="43" ht="12.75">
      <c r="S43" s="14" t="s">
        <v>20</v>
      </c>
    </row>
    <row r="44" spans="10:16" ht="12.75">
      <c r="J44" s="18"/>
      <c r="K44" s="5"/>
      <c r="P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11">
    <mergeCell ref="C7:E7"/>
    <mergeCell ref="F7:H7"/>
    <mergeCell ref="I7:K7"/>
    <mergeCell ref="L7:N7"/>
    <mergeCell ref="AB7:AC7"/>
    <mergeCell ref="AE7:AE8"/>
    <mergeCell ref="O7:Q7"/>
    <mergeCell ref="R7:T7"/>
    <mergeCell ref="U7:W7"/>
    <mergeCell ref="X7:X8"/>
    <mergeCell ref="Y7:AA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pane ySplit="8" topLeftCell="BM9" activePane="bottomLeft" state="frozen"/>
      <selection pane="topLeft" activeCell="C46" sqref="C46"/>
      <selection pane="bottomLeft" activeCell="J20" sqref="J20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2" width="12.57421875" style="0" bestFit="1" customWidth="1"/>
    <col min="13" max="13" width="11.00390625" style="14" customWidth="1"/>
    <col min="14" max="14" width="12.140625" style="14" customWidth="1"/>
    <col min="15" max="15" width="9.140625" style="14" customWidth="1"/>
    <col min="16" max="16" width="10.57421875" style="14" bestFit="1" customWidth="1"/>
    <col min="17" max="17" width="14.140625" style="0" bestFit="1" customWidth="1"/>
    <col min="18" max="18" width="14.140625" style="14" bestFit="1" customWidth="1"/>
    <col min="19" max="19" width="9.7109375" style="0" customWidth="1"/>
    <col min="21" max="21" width="12.57421875" style="0" bestFit="1" customWidth="1"/>
    <col min="25" max="25" width="10.57421875" style="0" bestFit="1" customWidth="1"/>
    <col min="26" max="26" width="11.28125" style="0" bestFit="1" customWidth="1"/>
    <col min="27" max="27" width="14.140625" style="0" bestFit="1" customWidth="1"/>
  </cols>
  <sheetData>
    <row r="1" ht="13.5" customHeight="1">
      <c r="C1" s="13"/>
    </row>
    <row r="2" spans="13:17" ht="12.75">
      <c r="M2" s="19"/>
      <c r="N2" s="19"/>
      <c r="O2" s="19"/>
      <c r="P2" s="19"/>
      <c r="Q2" s="8"/>
    </row>
    <row r="3" spans="2:18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2"/>
      <c r="M3" s="20"/>
      <c r="N3" s="20"/>
      <c r="O3" s="20"/>
      <c r="P3" s="20"/>
      <c r="Q3" s="9"/>
      <c r="R3" s="25"/>
    </row>
    <row r="4" spans="2:19" ht="12.75">
      <c r="B4" s="7" t="s">
        <v>34</v>
      </c>
      <c r="C4" s="15"/>
      <c r="D4" s="16"/>
      <c r="E4" s="1"/>
      <c r="F4" s="17"/>
      <c r="G4" s="17"/>
      <c r="H4" s="1"/>
      <c r="I4" s="17"/>
      <c r="J4" s="17"/>
      <c r="K4" s="1"/>
      <c r="L4" s="1"/>
      <c r="M4" s="21"/>
      <c r="N4" s="21"/>
      <c r="O4" s="22"/>
      <c r="P4" s="23"/>
      <c r="Q4" s="11"/>
      <c r="R4" s="25"/>
      <c r="S4" s="35"/>
    </row>
    <row r="5" spans="3:19" ht="12.75">
      <c r="C5" s="16"/>
      <c r="D5" s="16"/>
      <c r="E5" s="1"/>
      <c r="F5" s="17"/>
      <c r="G5" s="17"/>
      <c r="H5" s="1"/>
      <c r="I5" s="17"/>
      <c r="J5" s="17"/>
      <c r="K5" s="1"/>
      <c r="L5" s="1"/>
      <c r="M5" s="21"/>
      <c r="N5" s="21"/>
      <c r="O5" s="21"/>
      <c r="P5" s="21"/>
      <c r="Q5" s="6"/>
      <c r="R5" s="25"/>
      <c r="S5" s="35"/>
    </row>
    <row r="6" spans="2:19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"/>
      <c r="M6" s="21"/>
      <c r="N6" s="21"/>
      <c r="O6" s="21"/>
      <c r="P6" s="21"/>
      <c r="Q6" s="6"/>
      <c r="R6" s="25"/>
      <c r="S6" s="36"/>
    </row>
    <row r="7" spans="2:19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6" t="s">
        <v>3</v>
      </c>
      <c r="J7" s="297"/>
      <c r="K7" s="298"/>
      <c r="L7" s="291" t="s">
        <v>5</v>
      </c>
      <c r="M7" s="299" t="s">
        <v>26</v>
      </c>
      <c r="N7" s="300"/>
      <c r="O7" s="301"/>
      <c r="P7" s="289" t="s">
        <v>6</v>
      </c>
      <c r="Q7" s="290"/>
      <c r="R7" s="39" t="s">
        <v>19</v>
      </c>
      <c r="S7" s="291" t="s">
        <v>22</v>
      </c>
    </row>
    <row r="8" spans="1:19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2" t="s">
        <v>1</v>
      </c>
      <c r="I8" s="47" t="s">
        <v>7</v>
      </c>
      <c r="J8" s="41" t="s">
        <v>8</v>
      </c>
      <c r="K8" s="42" t="s">
        <v>1</v>
      </c>
      <c r="L8" s="292"/>
      <c r="M8" s="48" t="s">
        <v>11</v>
      </c>
      <c r="N8" s="104" t="s">
        <v>17</v>
      </c>
      <c r="O8" s="49" t="s">
        <v>18</v>
      </c>
      <c r="P8" s="44" t="s">
        <v>9</v>
      </c>
      <c r="Q8" s="44" t="s">
        <v>10</v>
      </c>
      <c r="R8" s="50" t="s">
        <v>9</v>
      </c>
      <c r="S8" s="292"/>
    </row>
    <row r="9" spans="2:19" ht="12.75">
      <c r="B9" s="51">
        <v>40819</v>
      </c>
      <c r="C9" s="52">
        <v>20055</v>
      </c>
      <c r="D9" s="53">
        <v>20060</v>
      </c>
      <c r="E9" s="54">
        <f aca="true" t="shared" si="0" ref="E9:E31">AVERAGE(C9:D9)</f>
        <v>20057.5</v>
      </c>
      <c r="F9" s="52">
        <v>20100</v>
      </c>
      <c r="G9" s="53">
        <v>20150</v>
      </c>
      <c r="H9" s="54">
        <f aca="true" t="shared" si="1" ref="H9:H31">AVERAGE(F9:G9)</f>
        <v>20125</v>
      </c>
      <c r="I9" s="53">
        <v>20180</v>
      </c>
      <c r="J9" s="53">
        <v>20230</v>
      </c>
      <c r="K9" s="54">
        <f aca="true" t="shared" si="2" ref="K9:K29">AVERAGE(I9:J9)</f>
        <v>20205</v>
      </c>
      <c r="L9" s="57">
        <v>20060</v>
      </c>
      <c r="M9" s="91">
        <v>1.5525</v>
      </c>
      <c r="N9" s="97">
        <v>1.335</v>
      </c>
      <c r="O9" s="92">
        <v>76.84</v>
      </c>
      <c r="P9" s="58">
        <v>12921.1</v>
      </c>
      <c r="Q9" s="58">
        <v>12989.94</v>
      </c>
      <c r="R9" s="59">
        <f>L9/N9</f>
        <v>15026.22</v>
      </c>
      <c r="S9" s="60">
        <v>1.5512</v>
      </c>
    </row>
    <row r="10" spans="2:19" ht="12.75">
      <c r="B10" s="51">
        <v>40820</v>
      </c>
      <c r="C10" s="52">
        <v>20300</v>
      </c>
      <c r="D10" s="53">
        <v>20350</v>
      </c>
      <c r="E10" s="54">
        <f t="shared" si="0"/>
        <v>20325</v>
      </c>
      <c r="F10" s="52">
        <v>20300</v>
      </c>
      <c r="G10" s="53">
        <v>20350</v>
      </c>
      <c r="H10" s="54">
        <f t="shared" si="1"/>
        <v>20325</v>
      </c>
      <c r="I10" s="53">
        <v>20385</v>
      </c>
      <c r="J10" s="53">
        <v>20435</v>
      </c>
      <c r="K10" s="54">
        <f t="shared" si="2"/>
        <v>20410</v>
      </c>
      <c r="L10" s="57">
        <v>20350</v>
      </c>
      <c r="M10" s="91">
        <v>1.5387</v>
      </c>
      <c r="N10" s="91">
        <v>1.3177</v>
      </c>
      <c r="O10" s="92">
        <v>76.66</v>
      </c>
      <c r="P10" s="58">
        <v>13225.45</v>
      </c>
      <c r="Q10" s="58">
        <v>13236.63</v>
      </c>
      <c r="R10" s="59">
        <f aca="true" t="shared" si="3" ref="R10:R31">L10/N10</f>
        <v>15443.58</v>
      </c>
      <c r="S10" s="60">
        <v>1.5374</v>
      </c>
    </row>
    <row r="11" spans="2:19" ht="12.75">
      <c r="B11" s="51">
        <v>40821</v>
      </c>
      <c r="C11" s="52">
        <v>21245</v>
      </c>
      <c r="D11" s="53">
        <v>21250</v>
      </c>
      <c r="E11" s="54">
        <f t="shared" si="0"/>
        <v>21247.5</v>
      </c>
      <c r="F11" s="52">
        <v>21200</v>
      </c>
      <c r="G11" s="53">
        <v>21250</v>
      </c>
      <c r="H11" s="54">
        <f t="shared" si="1"/>
        <v>21225</v>
      </c>
      <c r="I11" s="53">
        <v>21280</v>
      </c>
      <c r="J11" s="53">
        <v>21330</v>
      </c>
      <c r="K11" s="54">
        <f t="shared" si="2"/>
        <v>21305</v>
      </c>
      <c r="L11" s="57">
        <v>21250</v>
      </c>
      <c r="M11" s="91">
        <v>1.5447</v>
      </c>
      <c r="N11" s="91">
        <v>1.333</v>
      </c>
      <c r="O11" s="92">
        <v>76.66</v>
      </c>
      <c r="P11" s="58">
        <v>13756.72</v>
      </c>
      <c r="Q11" s="58">
        <v>13768.3</v>
      </c>
      <c r="R11" s="59">
        <f t="shared" si="3"/>
        <v>15941.49</v>
      </c>
      <c r="S11" s="60">
        <v>1.5434</v>
      </c>
    </row>
    <row r="12" spans="2:19" ht="12.75">
      <c r="B12" s="51">
        <v>40822</v>
      </c>
      <c r="C12" s="52">
        <v>22100</v>
      </c>
      <c r="D12" s="53">
        <v>22150</v>
      </c>
      <c r="E12" s="54">
        <f t="shared" si="0"/>
        <v>22125</v>
      </c>
      <c r="F12" s="52">
        <v>22125</v>
      </c>
      <c r="G12" s="53">
        <v>22150</v>
      </c>
      <c r="H12" s="54">
        <f t="shared" si="1"/>
        <v>22137.5</v>
      </c>
      <c r="I12" s="53">
        <v>22200</v>
      </c>
      <c r="J12" s="53">
        <v>22250</v>
      </c>
      <c r="K12" s="54">
        <f t="shared" si="2"/>
        <v>22225</v>
      </c>
      <c r="L12" s="57">
        <v>22150</v>
      </c>
      <c r="M12" s="91">
        <v>1.5302</v>
      </c>
      <c r="N12" s="91">
        <v>1.3287</v>
      </c>
      <c r="O12" s="92">
        <v>76.68</v>
      </c>
      <c r="P12" s="58">
        <v>14475.23</v>
      </c>
      <c r="Q12" s="58">
        <v>14486.59</v>
      </c>
      <c r="R12" s="59">
        <f t="shared" si="3"/>
        <v>16670.43</v>
      </c>
      <c r="S12" s="60">
        <v>1.529</v>
      </c>
    </row>
    <row r="13" spans="2:19" ht="12.75">
      <c r="B13" s="51">
        <v>40823</v>
      </c>
      <c r="C13" s="52">
        <v>22715</v>
      </c>
      <c r="D13" s="53">
        <v>22720</v>
      </c>
      <c r="E13" s="54">
        <f t="shared" si="0"/>
        <v>22717.5</v>
      </c>
      <c r="F13" s="52">
        <v>22675</v>
      </c>
      <c r="G13" s="53">
        <v>22700</v>
      </c>
      <c r="H13" s="54">
        <f t="shared" si="1"/>
        <v>22687.5</v>
      </c>
      <c r="I13" s="53">
        <v>22750</v>
      </c>
      <c r="J13" s="53">
        <v>22800</v>
      </c>
      <c r="K13" s="54">
        <f t="shared" si="2"/>
        <v>22775</v>
      </c>
      <c r="L13" s="57">
        <v>22720</v>
      </c>
      <c r="M13" s="91">
        <v>1.5536</v>
      </c>
      <c r="N13" s="91">
        <v>1.3437</v>
      </c>
      <c r="O13" s="92">
        <v>76.67</v>
      </c>
      <c r="P13" s="58">
        <v>14624.1</v>
      </c>
      <c r="Q13" s="58">
        <v>14623.46</v>
      </c>
      <c r="R13" s="59">
        <f t="shared" si="3"/>
        <v>16908.54</v>
      </c>
      <c r="S13" s="60">
        <v>1.5523</v>
      </c>
    </row>
    <row r="14" spans="2:19" ht="12.75">
      <c r="B14" s="51">
        <v>40826</v>
      </c>
      <c r="C14" s="52">
        <v>22950</v>
      </c>
      <c r="D14" s="53">
        <v>23000</v>
      </c>
      <c r="E14" s="54">
        <f t="shared" si="0"/>
        <v>22975</v>
      </c>
      <c r="F14" s="52">
        <v>23025</v>
      </c>
      <c r="G14" s="53">
        <v>23050</v>
      </c>
      <c r="H14" s="54">
        <f t="shared" si="1"/>
        <v>23037.5</v>
      </c>
      <c r="I14" s="53">
        <v>23090</v>
      </c>
      <c r="J14" s="53">
        <v>23140</v>
      </c>
      <c r="K14" s="54">
        <f t="shared" si="2"/>
        <v>23115</v>
      </c>
      <c r="L14" s="57">
        <v>23000</v>
      </c>
      <c r="M14" s="91">
        <v>1.5646</v>
      </c>
      <c r="N14" s="91">
        <v>1.3585</v>
      </c>
      <c r="O14" s="92">
        <v>76.67</v>
      </c>
      <c r="P14" s="58">
        <v>14700.24</v>
      </c>
      <c r="Q14" s="58">
        <v>14744.45</v>
      </c>
      <c r="R14" s="59">
        <f t="shared" si="3"/>
        <v>16930.44</v>
      </c>
      <c r="S14" s="60">
        <v>1.5633</v>
      </c>
    </row>
    <row r="15" spans="2:19" s="3" customFormat="1" ht="12.75">
      <c r="B15" s="51">
        <v>40827</v>
      </c>
      <c r="C15" s="52">
        <v>22245</v>
      </c>
      <c r="D15" s="53">
        <v>22250</v>
      </c>
      <c r="E15" s="54">
        <f t="shared" si="0"/>
        <v>22247.5</v>
      </c>
      <c r="F15" s="52">
        <v>22200</v>
      </c>
      <c r="G15" s="53">
        <v>22250</v>
      </c>
      <c r="H15" s="54">
        <f t="shared" si="1"/>
        <v>22225</v>
      </c>
      <c r="I15" s="53">
        <v>22270</v>
      </c>
      <c r="J15" s="53">
        <v>22320</v>
      </c>
      <c r="K15" s="54">
        <f t="shared" si="2"/>
        <v>22295</v>
      </c>
      <c r="L15" s="57">
        <v>22250</v>
      </c>
      <c r="M15" s="91">
        <v>1.5625</v>
      </c>
      <c r="N15" s="91">
        <v>1.3589</v>
      </c>
      <c r="O15" s="92">
        <v>76.68</v>
      </c>
      <c r="P15" s="58">
        <v>14240</v>
      </c>
      <c r="Q15" s="58">
        <v>14252.77</v>
      </c>
      <c r="R15" s="59">
        <f t="shared" si="3"/>
        <v>16373.54</v>
      </c>
      <c r="S15" s="60">
        <v>1.5611</v>
      </c>
    </row>
    <row r="16" spans="2:19" ht="12.75">
      <c r="B16" s="51">
        <v>40828</v>
      </c>
      <c r="C16" s="52">
        <v>22350</v>
      </c>
      <c r="D16" s="53">
        <v>22400</v>
      </c>
      <c r="E16" s="54">
        <f t="shared" si="0"/>
        <v>22375</v>
      </c>
      <c r="F16" s="52">
        <v>22400</v>
      </c>
      <c r="G16" s="53">
        <v>22450</v>
      </c>
      <c r="H16" s="54">
        <f t="shared" si="1"/>
        <v>22425</v>
      </c>
      <c r="I16" s="53">
        <v>22465</v>
      </c>
      <c r="J16" s="53">
        <v>22515</v>
      </c>
      <c r="K16" s="54">
        <f t="shared" si="2"/>
        <v>22490</v>
      </c>
      <c r="L16" s="57">
        <v>22400</v>
      </c>
      <c r="M16" s="91">
        <v>1.5722</v>
      </c>
      <c r="N16" s="91">
        <v>1.3761</v>
      </c>
      <c r="O16" s="92">
        <v>76.82</v>
      </c>
      <c r="P16" s="58">
        <v>14247.55</v>
      </c>
      <c r="Q16" s="58">
        <v>14292.08</v>
      </c>
      <c r="R16" s="59">
        <f t="shared" si="3"/>
        <v>16277.89</v>
      </c>
      <c r="S16" s="60">
        <v>1.5708</v>
      </c>
    </row>
    <row r="17" spans="2:19" ht="12.75">
      <c r="B17" s="51">
        <v>40829</v>
      </c>
      <c r="C17" s="52">
        <v>22490</v>
      </c>
      <c r="D17" s="53">
        <v>22500</v>
      </c>
      <c r="E17" s="54">
        <f t="shared" si="0"/>
        <v>22495</v>
      </c>
      <c r="F17" s="52">
        <v>22400</v>
      </c>
      <c r="G17" s="53">
        <v>22500</v>
      </c>
      <c r="H17" s="54">
        <f t="shared" si="1"/>
        <v>22450</v>
      </c>
      <c r="I17" s="53">
        <v>22490</v>
      </c>
      <c r="J17" s="53">
        <v>22540</v>
      </c>
      <c r="K17" s="54">
        <f t="shared" si="2"/>
        <v>22515</v>
      </c>
      <c r="L17" s="57">
        <v>22500</v>
      </c>
      <c r="M17" s="91">
        <v>1.5692</v>
      </c>
      <c r="N17" s="91">
        <v>1.3735</v>
      </c>
      <c r="O17" s="92">
        <v>76.85</v>
      </c>
      <c r="P17" s="58">
        <v>14338.52</v>
      </c>
      <c r="Q17" s="58">
        <v>14351.32</v>
      </c>
      <c r="R17" s="59">
        <f t="shared" si="3"/>
        <v>16381.51</v>
      </c>
      <c r="S17" s="60">
        <v>1.5678</v>
      </c>
    </row>
    <row r="18" spans="2:19" ht="12.75">
      <c r="B18" s="51">
        <v>40830</v>
      </c>
      <c r="C18" s="52">
        <v>22045</v>
      </c>
      <c r="D18" s="53">
        <v>22050</v>
      </c>
      <c r="E18" s="54">
        <f t="shared" si="0"/>
        <v>22047.5</v>
      </c>
      <c r="F18" s="52">
        <v>22075</v>
      </c>
      <c r="G18" s="53">
        <v>22125</v>
      </c>
      <c r="H18" s="54">
        <f t="shared" si="1"/>
        <v>22100</v>
      </c>
      <c r="I18" s="53">
        <v>22140</v>
      </c>
      <c r="J18" s="53">
        <v>22190</v>
      </c>
      <c r="K18" s="54">
        <f t="shared" si="2"/>
        <v>22165</v>
      </c>
      <c r="L18" s="57">
        <v>22050</v>
      </c>
      <c r="M18" s="91">
        <v>1.5782</v>
      </c>
      <c r="N18" s="91">
        <v>1.3796</v>
      </c>
      <c r="O18" s="92">
        <v>77.13</v>
      </c>
      <c r="P18" s="58">
        <v>13971.61</v>
      </c>
      <c r="Q18" s="58">
        <v>14031.58</v>
      </c>
      <c r="R18" s="59">
        <f t="shared" si="3"/>
        <v>15982.89</v>
      </c>
      <c r="S18" s="60">
        <v>1.5768</v>
      </c>
    </row>
    <row r="19" spans="2:19" ht="12.75">
      <c r="B19" s="51">
        <v>40833</v>
      </c>
      <c r="C19" s="52">
        <v>21950</v>
      </c>
      <c r="D19" s="53">
        <v>22000</v>
      </c>
      <c r="E19" s="54">
        <f t="shared" si="0"/>
        <v>21975</v>
      </c>
      <c r="F19" s="52">
        <v>21825</v>
      </c>
      <c r="G19" s="53">
        <v>21835</v>
      </c>
      <c r="H19" s="54">
        <f t="shared" si="1"/>
        <v>21830</v>
      </c>
      <c r="I19" s="53">
        <v>21865</v>
      </c>
      <c r="J19" s="53">
        <v>21915</v>
      </c>
      <c r="K19" s="54">
        <f t="shared" si="2"/>
        <v>21890</v>
      </c>
      <c r="L19" s="57">
        <v>22000</v>
      </c>
      <c r="M19" s="91">
        <v>1.5757</v>
      </c>
      <c r="N19" s="91">
        <v>1.3781</v>
      </c>
      <c r="O19" s="92">
        <v>77.29</v>
      </c>
      <c r="P19" s="58">
        <v>13962.05</v>
      </c>
      <c r="Q19" s="58">
        <v>13870.54</v>
      </c>
      <c r="R19" s="59">
        <f t="shared" si="3"/>
        <v>15964.01</v>
      </c>
      <c r="S19" s="60">
        <v>1.5742</v>
      </c>
    </row>
    <row r="20" spans="2:19" ht="12.75">
      <c r="B20" s="51">
        <v>40834</v>
      </c>
      <c r="C20" s="52">
        <v>20600</v>
      </c>
      <c r="D20" s="53">
        <v>20605</v>
      </c>
      <c r="E20" s="54">
        <f t="shared" si="0"/>
        <v>20602.5</v>
      </c>
      <c r="F20" s="52">
        <v>20625</v>
      </c>
      <c r="G20" s="53">
        <v>20675</v>
      </c>
      <c r="H20" s="54">
        <f t="shared" si="1"/>
        <v>20650</v>
      </c>
      <c r="I20" s="53">
        <v>20685</v>
      </c>
      <c r="J20" s="53">
        <v>20735</v>
      </c>
      <c r="K20" s="54">
        <f t="shared" si="2"/>
        <v>20710</v>
      </c>
      <c r="L20" s="57">
        <v>20605</v>
      </c>
      <c r="M20" s="91">
        <v>1.5722</v>
      </c>
      <c r="N20" s="91">
        <v>1.3671</v>
      </c>
      <c r="O20" s="92">
        <v>76.73</v>
      </c>
      <c r="P20" s="58">
        <v>13105.84</v>
      </c>
      <c r="Q20" s="58">
        <v>13162.92</v>
      </c>
      <c r="R20" s="59">
        <f t="shared" si="3"/>
        <v>15072.05</v>
      </c>
      <c r="S20" s="60">
        <v>1.5707</v>
      </c>
    </row>
    <row r="21" spans="2:19" ht="12.75">
      <c r="B21" s="51">
        <v>40835</v>
      </c>
      <c r="C21" s="52">
        <v>21550</v>
      </c>
      <c r="D21" s="53">
        <v>21650</v>
      </c>
      <c r="E21" s="54">
        <f t="shared" si="0"/>
        <v>21600</v>
      </c>
      <c r="F21" s="52">
        <v>21700</v>
      </c>
      <c r="G21" s="53">
        <v>21800</v>
      </c>
      <c r="H21" s="54">
        <f t="shared" si="1"/>
        <v>21750</v>
      </c>
      <c r="I21" s="53">
        <v>21810</v>
      </c>
      <c r="J21" s="53">
        <v>21860</v>
      </c>
      <c r="K21" s="54">
        <f t="shared" si="2"/>
        <v>21835</v>
      </c>
      <c r="L21" s="57">
        <v>21650</v>
      </c>
      <c r="M21" s="91">
        <v>1.5801</v>
      </c>
      <c r="N21" s="91">
        <v>1.382</v>
      </c>
      <c r="O21" s="92">
        <v>76.8</v>
      </c>
      <c r="P21" s="58">
        <v>13701.66</v>
      </c>
      <c r="Q21" s="58">
        <v>13809.7</v>
      </c>
      <c r="R21" s="59">
        <f t="shared" si="3"/>
        <v>15665.7</v>
      </c>
      <c r="S21" s="60">
        <v>1.5786</v>
      </c>
    </row>
    <row r="22" spans="2:19" ht="12.75">
      <c r="B22" s="51">
        <v>40836</v>
      </c>
      <c r="C22" s="52">
        <v>21345</v>
      </c>
      <c r="D22" s="53">
        <v>21350</v>
      </c>
      <c r="E22" s="54">
        <f t="shared" si="0"/>
        <v>21347.5</v>
      </c>
      <c r="F22" s="52">
        <v>21300</v>
      </c>
      <c r="G22" s="53">
        <v>21305</v>
      </c>
      <c r="H22" s="54">
        <f t="shared" si="1"/>
        <v>21302.5</v>
      </c>
      <c r="I22" s="53">
        <v>21340</v>
      </c>
      <c r="J22" s="53">
        <v>21390</v>
      </c>
      <c r="K22" s="54">
        <f t="shared" si="2"/>
        <v>21365</v>
      </c>
      <c r="L22" s="57">
        <v>21350</v>
      </c>
      <c r="M22" s="91">
        <v>1.5792</v>
      </c>
      <c r="N22" s="91">
        <v>1.3801</v>
      </c>
      <c r="O22" s="92">
        <v>76.82</v>
      </c>
      <c r="P22" s="58">
        <v>13519.5</v>
      </c>
      <c r="Q22" s="58">
        <v>13503.83</v>
      </c>
      <c r="R22" s="59">
        <f t="shared" si="3"/>
        <v>15469.89</v>
      </c>
      <c r="S22" s="60">
        <v>1.5777</v>
      </c>
    </row>
    <row r="23" spans="2:19" ht="12.75">
      <c r="B23" s="51">
        <v>40837</v>
      </c>
      <c r="C23" s="52">
        <v>21750</v>
      </c>
      <c r="D23" s="53">
        <v>21760</v>
      </c>
      <c r="E23" s="54">
        <f t="shared" si="0"/>
        <v>21755</v>
      </c>
      <c r="F23" s="52">
        <v>21850</v>
      </c>
      <c r="G23" s="53">
        <v>21900</v>
      </c>
      <c r="H23" s="54">
        <f t="shared" si="1"/>
        <v>21875</v>
      </c>
      <c r="I23" s="53">
        <v>21920</v>
      </c>
      <c r="J23" s="53">
        <v>21970</v>
      </c>
      <c r="K23" s="54">
        <f t="shared" si="2"/>
        <v>21945</v>
      </c>
      <c r="L23" s="57">
        <v>21760</v>
      </c>
      <c r="M23" s="91">
        <v>1.5909</v>
      </c>
      <c r="N23" s="91">
        <v>1.381</v>
      </c>
      <c r="O23" s="92">
        <v>76.68</v>
      </c>
      <c r="P23" s="58">
        <v>13677.79</v>
      </c>
      <c r="Q23" s="58">
        <v>13778.78</v>
      </c>
      <c r="R23" s="59">
        <f t="shared" si="3"/>
        <v>15756.7</v>
      </c>
      <c r="S23" s="60">
        <v>1.5894</v>
      </c>
    </row>
    <row r="24" spans="2:19" ht="12.75">
      <c r="B24" s="51">
        <v>40840</v>
      </c>
      <c r="C24" s="52">
        <v>21800</v>
      </c>
      <c r="D24" s="53">
        <v>21805</v>
      </c>
      <c r="E24" s="54">
        <f t="shared" si="0"/>
        <v>21802.5</v>
      </c>
      <c r="F24" s="52">
        <v>21755</v>
      </c>
      <c r="G24" s="53">
        <v>21760</v>
      </c>
      <c r="H24" s="54">
        <f t="shared" si="1"/>
        <v>21757.5</v>
      </c>
      <c r="I24" s="53">
        <v>21810</v>
      </c>
      <c r="J24" s="53">
        <v>21860</v>
      </c>
      <c r="K24" s="54">
        <f t="shared" si="2"/>
        <v>21835</v>
      </c>
      <c r="L24" s="57">
        <v>21805</v>
      </c>
      <c r="M24" s="91">
        <v>1.5949</v>
      </c>
      <c r="N24" s="91">
        <v>1.3861</v>
      </c>
      <c r="O24" s="92">
        <v>76.1</v>
      </c>
      <c r="P24" s="58">
        <v>13671.7</v>
      </c>
      <c r="Q24" s="58">
        <v>13657.19</v>
      </c>
      <c r="R24" s="59">
        <f t="shared" si="3"/>
        <v>15731.19</v>
      </c>
      <c r="S24" s="60">
        <v>1.5933</v>
      </c>
    </row>
    <row r="25" spans="2:19" ht="12.75">
      <c r="B25" s="51">
        <v>40841</v>
      </c>
      <c r="C25" s="52">
        <v>22285</v>
      </c>
      <c r="D25" s="53">
        <v>22290</v>
      </c>
      <c r="E25" s="54">
        <f t="shared" si="0"/>
        <v>22287.5</v>
      </c>
      <c r="F25" s="52">
        <v>22200</v>
      </c>
      <c r="G25" s="53">
        <v>22250</v>
      </c>
      <c r="H25" s="54">
        <f t="shared" si="1"/>
        <v>22225</v>
      </c>
      <c r="I25" s="53">
        <v>22280</v>
      </c>
      <c r="J25" s="53">
        <v>22330</v>
      </c>
      <c r="K25" s="54">
        <f t="shared" si="2"/>
        <v>22305</v>
      </c>
      <c r="L25" s="57">
        <v>22290</v>
      </c>
      <c r="M25" s="91">
        <v>1.601</v>
      </c>
      <c r="N25" s="91">
        <v>1.3938</v>
      </c>
      <c r="O25" s="92">
        <v>76.14</v>
      </c>
      <c r="P25" s="58">
        <v>13922.55</v>
      </c>
      <c r="Q25" s="58">
        <v>13912.34</v>
      </c>
      <c r="R25" s="59">
        <f t="shared" si="3"/>
        <v>15992.25</v>
      </c>
      <c r="S25" s="60">
        <v>1.5993</v>
      </c>
    </row>
    <row r="26" spans="2:19" ht="12.75">
      <c r="B26" s="51">
        <v>40842</v>
      </c>
      <c r="C26" s="52">
        <v>21805</v>
      </c>
      <c r="D26" s="53">
        <v>21810</v>
      </c>
      <c r="E26" s="54">
        <f t="shared" si="0"/>
        <v>21807.5</v>
      </c>
      <c r="F26" s="52">
        <v>21825</v>
      </c>
      <c r="G26" s="53">
        <v>21875</v>
      </c>
      <c r="H26" s="54">
        <f t="shared" si="1"/>
        <v>21850</v>
      </c>
      <c r="I26" s="53">
        <v>21900</v>
      </c>
      <c r="J26" s="53">
        <v>21950</v>
      </c>
      <c r="K26" s="54">
        <f t="shared" si="2"/>
        <v>21925</v>
      </c>
      <c r="L26" s="57">
        <v>21810</v>
      </c>
      <c r="M26" s="91">
        <v>1.5974</v>
      </c>
      <c r="N26" s="91">
        <v>1.3928</v>
      </c>
      <c r="O26" s="92">
        <v>75.89</v>
      </c>
      <c r="P26" s="58">
        <v>13653.44</v>
      </c>
      <c r="Q26" s="58">
        <v>13708.72</v>
      </c>
      <c r="R26" s="59">
        <f t="shared" si="3"/>
        <v>15659.1</v>
      </c>
      <c r="S26" s="60">
        <v>1.5957</v>
      </c>
    </row>
    <row r="27" spans="2:19" ht="12.75">
      <c r="B27" s="51">
        <v>40843</v>
      </c>
      <c r="C27" s="52">
        <v>21845</v>
      </c>
      <c r="D27" s="53">
        <v>21855</v>
      </c>
      <c r="E27" s="54">
        <f t="shared" si="0"/>
        <v>21850</v>
      </c>
      <c r="F27" s="52">
        <v>21850</v>
      </c>
      <c r="G27" s="53">
        <v>21855</v>
      </c>
      <c r="H27" s="54">
        <f t="shared" si="1"/>
        <v>21852.5</v>
      </c>
      <c r="I27" s="53">
        <v>21935</v>
      </c>
      <c r="J27" s="53">
        <v>21985</v>
      </c>
      <c r="K27" s="54">
        <f t="shared" si="2"/>
        <v>21960</v>
      </c>
      <c r="L27" s="57">
        <v>21855</v>
      </c>
      <c r="M27" s="91">
        <v>1.5998</v>
      </c>
      <c r="N27" s="91">
        <v>1.4031</v>
      </c>
      <c r="O27" s="92">
        <v>75.79</v>
      </c>
      <c r="P27" s="58">
        <v>13661.08</v>
      </c>
      <c r="Q27" s="58">
        <v>13674.76</v>
      </c>
      <c r="R27" s="59">
        <f t="shared" si="3"/>
        <v>15576.22</v>
      </c>
      <c r="S27" s="60">
        <v>1.5982</v>
      </c>
    </row>
    <row r="28" spans="2:19" ht="12.75">
      <c r="B28" s="51">
        <v>40844</v>
      </c>
      <c r="C28" s="52">
        <v>21910</v>
      </c>
      <c r="D28" s="53">
        <v>21915</v>
      </c>
      <c r="E28" s="54">
        <f t="shared" si="0"/>
        <v>21912.5</v>
      </c>
      <c r="F28" s="52">
        <v>21945</v>
      </c>
      <c r="G28" s="53">
        <v>21950</v>
      </c>
      <c r="H28" s="54">
        <f t="shared" si="1"/>
        <v>21947.5</v>
      </c>
      <c r="I28" s="53">
        <v>22020</v>
      </c>
      <c r="J28" s="53">
        <v>22070</v>
      </c>
      <c r="K28" s="54">
        <f t="shared" si="2"/>
        <v>22045</v>
      </c>
      <c r="L28" s="57">
        <v>21915</v>
      </c>
      <c r="M28" s="91">
        <v>1.6108</v>
      </c>
      <c r="N28" s="91">
        <v>1.4158</v>
      </c>
      <c r="O28" s="92">
        <v>75.76</v>
      </c>
      <c r="P28" s="58">
        <v>13605.04</v>
      </c>
      <c r="Q28" s="58">
        <v>13640.32</v>
      </c>
      <c r="R28" s="59">
        <f t="shared" si="3"/>
        <v>15478.88</v>
      </c>
      <c r="S28" s="60">
        <v>1.6092</v>
      </c>
    </row>
    <row r="29" spans="2:19" ht="12.75">
      <c r="B29" s="51">
        <v>40847</v>
      </c>
      <c r="C29" s="52">
        <v>21870</v>
      </c>
      <c r="D29" s="53">
        <v>21875</v>
      </c>
      <c r="E29" s="54">
        <f t="shared" si="0"/>
        <v>21872.5</v>
      </c>
      <c r="F29" s="52">
        <v>21850</v>
      </c>
      <c r="G29" s="53">
        <v>21875</v>
      </c>
      <c r="H29" s="54">
        <f t="shared" si="1"/>
        <v>21862.5</v>
      </c>
      <c r="I29" s="53">
        <v>21930</v>
      </c>
      <c r="J29" s="53">
        <v>21980</v>
      </c>
      <c r="K29" s="54">
        <f t="shared" si="2"/>
        <v>21955</v>
      </c>
      <c r="L29" s="57">
        <v>21875</v>
      </c>
      <c r="M29" s="91">
        <v>1.6033</v>
      </c>
      <c r="N29" s="91">
        <v>1.4003</v>
      </c>
      <c r="O29" s="92">
        <v>77.96</v>
      </c>
      <c r="P29" s="58">
        <v>13643.73</v>
      </c>
      <c r="Q29" s="58">
        <v>13657.36</v>
      </c>
      <c r="R29" s="59">
        <f t="shared" si="3"/>
        <v>15621.65</v>
      </c>
      <c r="S29" s="60">
        <v>1.6017</v>
      </c>
    </row>
    <row r="30" spans="2:19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3"/>
      <c r="J30" s="53"/>
      <c r="K30" s="54">
        <f>AVERAGE(I30:J30)</f>
      </c>
      <c r="L30" s="57"/>
      <c r="M30" s="91"/>
      <c r="N30" s="91"/>
      <c r="O30" s="105"/>
      <c r="P30" s="106"/>
      <c r="Q30" s="58"/>
      <c r="R30" s="59">
        <f t="shared" si="3"/>
      </c>
      <c r="S30" s="60"/>
    </row>
    <row r="31" spans="1:19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3"/>
      <c r="J31" s="53"/>
      <c r="K31" s="54">
        <f>AVERAGE(I31:J31)</f>
      </c>
      <c r="L31" s="57"/>
      <c r="M31" s="91"/>
      <c r="N31" s="91"/>
      <c r="O31" s="92"/>
      <c r="P31" s="58"/>
      <c r="Q31" s="58"/>
      <c r="R31" s="59">
        <f t="shared" si="3"/>
      </c>
      <c r="S31" s="60"/>
    </row>
    <row r="32" spans="1:19" ht="13.5" thickBot="1">
      <c r="A32" s="8"/>
      <c r="B32" s="51"/>
      <c r="C32" s="52"/>
      <c r="D32" s="53"/>
      <c r="E32" s="54"/>
      <c r="F32" s="52"/>
      <c r="G32" s="53"/>
      <c r="H32" s="54"/>
      <c r="I32" s="53"/>
      <c r="J32" s="53"/>
      <c r="K32" s="61"/>
      <c r="L32" s="62"/>
      <c r="M32" s="94"/>
      <c r="N32" s="94"/>
      <c r="O32" s="96"/>
      <c r="P32" s="58"/>
      <c r="Q32" s="58"/>
      <c r="R32" s="63"/>
      <c r="S32" s="64"/>
    </row>
    <row r="33" spans="2:19" s="37" customFormat="1" ht="12.75">
      <c r="B33" s="65" t="s">
        <v>12</v>
      </c>
      <c r="C33" s="66">
        <f>ROUND(AVERAGE(C9:C31),2)</f>
        <v>21771.67</v>
      </c>
      <c r="D33" s="67">
        <f>ROUND(AVERAGE(D9:D31),2)</f>
        <v>21792.62</v>
      </c>
      <c r="E33" s="68">
        <f>ROUND(AVERAGE(C33,D33),2)</f>
        <v>21782.15</v>
      </c>
      <c r="F33" s="66">
        <f>ROUND(AVERAGE(F9:F31),2)</f>
        <v>21772.62</v>
      </c>
      <c r="G33" s="67">
        <f>ROUND(AVERAGE(G9:G31),2)</f>
        <v>21812.14</v>
      </c>
      <c r="H33" s="68">
        <f>ROUND(AVERAGE(F33,G33),2)</f>
        <v>21792.38</v>
      </c>
      <c r="I33" s="69">
        <f>ROUND(AVERAGE(I9:I31),2)</f>
        <v>21845</v>
      </c>
      <c r="J33" s="67">
        <f>ROUND(AVERAGE(J9:J31),2)</f>
        <v>21895</v>
      </c>
      <c r="K33" s="68">
        <f>ROUND(AVERAGE(I33,J33),2)</f>
        <v>21870</v>
      </c>
      <c r="L33" s="70">
        <f>ROUND(AVERAGE(L9:L31),2)</f>
        <v>21792.62</v>
      </c>
      <c r="M33" s="103">
        <f>ROUND(AVERAGE(M9:M31),2)</f>
        <v>1.5748</v>
      </c>
      <c r="N33" s="101">
        <f>ROUND(AVERAGE(N9:N31),2)</f>
        <v>1.3707</v>
      </c>
      <c r="O33" s="95">
        <f>ROUND(AVERAGE(O9:O31),2)</f>
        <v>76.65</v>
      </c>
      <c r="P33" s="71">
        <f>AVERAGE(P9:P31)</f>
        <v>13839.28095238095</v>
      </c>
      <c r="Q33" s="71">
        <f>AVERAGE(Q9:Q31)</f>
        <v>13864.456190476189</v>
      </c>
      <c r="R33" s="71">
        <f>AVERAGE(R9:R31)</f>
        <v>15901.150952380955</v>
      </c>
      <c r="S33" s="98">
        <f>AVERAGE(S9:S31)</f>
        <v>1.5733857142857144</v>
      </c>
    </row>
    <row r="34" spans="2:19" s="26" customFormat="1" ht="12.75">
      <c r="B34" s="72" t="s">
        <v>13</v>
      </c>
      <c r="C34" s="73">
        <f aca="true" t="shared" si="4" ref="C34:H34">MAX(C9:C31)</f>
        <v>22950</v>
      </c>
      <c r="D34" s="74">
        <f t="shared" si="4"/>
        <v>23000</v>
      </c>
      <c r="E34" s="75">
        <f t="shared" si="4"/>
        <v>22975</v>
      </c>
      <c r="F34" s="73">
        <f t="shared" si="4"/>
        <v>23025</v>
      </c>
      <c r="G34" s="74">
        <f t="shared" si="4"/>
        <v>23050</v>
      </c>
      <c r="H34" s="75">
        <f t="shared" si="4"/>
        <v>23037.5</v>
      </c>
      <c r="I34" s="76">
        <f>MAX(I9:I31)</f>
        <v>23090</v>
      </c>
      <c r="J34" s="74">
        <f>MAX(J9:J31)</f>
        <v>23140</v>
      </c>
      <c r="K34" s="75">
        <f>MAX(K9:K31)</f>
        <v>23115</v>
      </c>
      <c r="L34" s="77">
        <f>MAX(L9:L31)</f>
        <v>23000</v>
      </c>
      <c r="M34" s="102">
        <f aca="true" t="shared" si="5" ref="M34:R34">MAX(M9:M31)</f>
        <v>1.6108</v>
      </c>
      <c r="N34" s="78">
        <f t="shared" si="5"/>
        <v>1.4158</v>
      </c>
      <c r="O34" s="79">
        <f t="shared" si="5"/>
        <v>77.96</v>
      </c>
      <c r="P34" s="80">
        <f t="shared" si="5"/>
        <v>14700.24</v>
      </c>
      <c r="Q34" s="80">
        <f t="shared" si="5"/>
        <v>14744.45</v>
      </c>
      <c r="R34" s="80">
        <f t="shared" si="5"/>
        <v>16930.44</v>
      </c>
      <c r="S34" s="99">
        <f>MAX(S9:S31)</f>
        <v>1.6092</v>
      </c>
    </row>
    <row r="35" spans="2:19" s="26" customFormat="1" ht="13.5" thickBot="1">
      <c r="B35" s="81" t="s">
        <v>14</v>
      </c>
      <c r="C35" s="82">
        <f aca="true" t="shared" si="6" ref="C35:H35">MIN(C9:C31)</f>
        <v>20055</v>
      </c>
      <c r="D35" s="83">
        <f t="shared" si="6"/>
        <v>20060</v>
      </c>
      <c r="E35" s="84">
        <f t="shared" si="6"/>
        <v>20057.5</v>
      </c>
      <c r="F35" s="82">
        <f t="shared" si="6"/>
        <v>20100</v>
      </c>
      <c r="G35" s="83">
        <f t="shared" si="6"/>
        <v>20150</v>
      </c>
      <c r="H35" s="84">
        <f t="shared" si="6"/>
        <v>20125</v>
      </c>
      <c r="I35" s="85">
        <f>MIN(I9:I31)</f>
        <v>20180</v>
      </c>
      <c r="J35" s="83">
        <f>MIN(J9:J31)</f>
        <v>20230</v>
      </c>
      <c r="K35" s="84">
        <f>MIN(K9:K31)</f>
        <v>20205</v>
      </c>
      <c r="L35" s="86">
        <f>MIN(L9:L31)</f>
        <v>20060</v>
      </c>
      <c r="M35" s="87">
        <f aca="true" t="shared" si="7" ref="M35:R35">MIN(M9:M31)</f>
        <v>1.5302</v>
      </c>
      <c r="N35" s="88">
        <f t="shared" si="7"/>
        <v>1.3177</v>
      </c>
      <c r="O35" s="89">
        <f t="shared" si="7"/>
        <v>75.76</v>
      </c>
      <c r="P35" s="90">
        <f t="shared" si="7"/>
        <v>12921.1</v>
      </c>
      <c r="Q35" s="90">
        <f t="shared" si="7"/>
        <v>12989.94</v>
      </c>
      <c r="R35" s="90">
        <f t="shared" si="7"/>
        <v>15026.22</v>
      </c>
      <c r="S35" s="100">
        <f>MIN(S9:S31)</f>
        <v>1.529</v>
      </c>
    </row>
    <row r="37" spans="2:11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</row>
    <row r="38" spans="2:11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</row>
    <row r="43" ht="12.75">
      <c r="P43" s="14" t="s">
        <v>20</v>
      </c>
    </row>
    <row r="44" spans="10:13" ht="12.75">
      <c r="J44" s="18"/>
      <c r="K44" s="5"/>
      <c r="M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7">
    <mergeCell ref="C7:E7"/>
    <mergeCell ref="F7:H7"/>
    <mergeCell ref="P7:Q7"/>
    <mergeCell ref="S7:S8"/>
    <mergeCell ref="I7:K7"/>
    <mergeCell ref="L7:L8"/>
    <mergeCell ref="M7:O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PageLayoutView="0" workbookViewId="0" topLeftCell="O1">
      <pane ySplit="8" topLeftCell="BM9" activePane="bottomLeft" state="frozen"/>
      <selection pane="topLeft" activeCell="C46" sqref="C46"/>
      <selection pane="bottomLeft" activeCell="AF27" sqref="AF27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3" width="10.7109375" style="14" customWidth="1"/>
    <col min="14" max="14" width="10.7109375" style="0" customWidth="1"/>
    <col min="15" max="15" width="12.421875" style="0" customWidth="1"/>
    <col min="16" max="16" width="11.00390625" style="14" customWidth="1"/>
    <col min="17" max="17" width="12.140625" style="14" customWidth="1"/>
    <col min="18" max="18" width="9.140625" style="14" customWidth="1"/>
    <col min="19" max="19" width="10.00390625" style="14" bestFit="1" customWidth="1"/>
    <col min="20" max="20" width="14.140625" style="0" bestFit="1" customWidth="1"/>
    <col min="21" max="21" width="10.57421875" style="14" bestFit="1" customWidth="1"/>
    <col min="22" max="22" width="9.7109375" style="0" customWidth="1"/>
    <col min="24" max="24" width="12.57421875" style="0" bestFit="1" customWidth="1"/>
    <col min="28" max="28" width="10.57421875" style="0" bestFit="1" customWidth="1"/>
    <col min="29" max="29" width="11.28125" style="0" bestFit="1" customWidth="1"/>
    <col min="30" max="30" width="14.140625" style="0" bestFit="1" customWidth="1"/>
  </cols>
  <sheetData>
    <row r="1" ht="13.5" customHeight="1">
      <c r="C1" s="13"/>
    </row>
    <row r="2" spans="16:20" ht="12.75">
      <c r="P2" s="19"/>
      <c r="Q2" s="19"/>
      <c r="R2" s="19"/>
      <c r="S2" s="19"/>
      <c r="T2" s="8"/>
    </row>
    <row r="3" spans="2:21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17"/>
      <c r="M3" s="31"/>
      <c r="N3" s="2"/>
      <c r="O3" s="2"/>
      <c r="P3" s="20"/>
      <c r="Q3" s="20"/>
      <c r="R3" s="20"/>
      <c r="S3" s="20"/>
      <c r="T3" s="9"/>
      <c r="U3" s="25"/>
    </row>
    <row r="4" spans="2:22" ht="12.75">
      <c r="B4" s="7" t="s">
        <v>35</v>
      </c>
      <c r="C4" s="15"/>
      <c r="D4" s="16"/>
      <c r="E4" s="1"/>
      <c r="F4" s="17"/>
      <c r="G4" s="17"/>
      <c r="H4" s="1"/>
      <c r="I4" s="17"/>
      <c r="J4" s="17"/>
      <c r="K4" s="1"/>
      <c r="L4" s="17"/>
      <c r="M4" s="17"/>
      <c r="N4" s="1"/>
      <c r="O4" s="1"/>
      <c r="P4" s="21"/>
      <c r="Q4" s="21"/>
      <c r="R4" s="22"/>
      <c r="S4" s="23"/>
      <c r="T4" s="11"/>
      <c r="U4" s="25"/>
      <c r="V4" s="35"/>
    </row>
    <row r="5" spans="3:22" ht="12.75">
      <c r="C5" s="16"/>
      <c r="D5" s="16"/>
      <c r="E5" s="1"/>
      <c r="F5" s="17"/>
      <c r="G5" s="17"/>
      <c r="H5" s="1"/>
      <c r="I5" s="17"/>
      <c r="J5" s="17"/>
      <c r="K5" s="1"/>
      <c r="L5" s="17"/>
      <c r="M5" s="17"/>
      <c r="N5" s="1"/>
      <c r="O5" s="1"/>
      <c r="P5" s="21"/>
      <c r="Q5" s="21"/>
      <c r="R5" s="21"/>
      <c r="S5" s="21"/>
      <c r="T5" s="6"/>
      <c r="U5" s="25"/>
      <c r="V5" s="35"/>
    </row>
    <row r="6" spans="2:22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7"/>
      <c r="M6" s="17"/>
      <c r="N6" s="1"/>
      <c r="O6" s="1"/>
      <c r="P6" s="21"/>
      <c r="Q6" s="21"/>
      <c r="R6" s="21"/>
      <c r="S6" s="21"/>
      <c r="T6" s="6"/>
      <c r="U6" s="25"/>
      <c r="V6" s="36"/>
    </row>
    <row r="7" spans="2:31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3" t="s">
        <v>23</v>
      </c>
      <c r="J7" s="294"/>
      <c r="K7" s="295"/>
      <c r="L7" s="293" t="s">
        <v>24</v>
      </c>
      <c r="M7" s="294"/>
      <c r="N7" s="295"/>
      <c r="O7" s="293" t="s">
        <v>25</v>
      </c>
      <c r="P7" s="294"/>
      <c r="Q7" s="295"/>
      <c r="R7" s="296" t="s">
        <v>3</v>
      </c>
      <c r="S7" s="297"/>
      <c r="T7" s="298"/>
      <c r="U7" s="296" t="s">
        <v>4</v>
      </c>
      <c r="V7" s="297"/>
      <c r="W7" s="298"/>
      <c r="X7" s="291" t="s">
        <v>5</v>
      </c>
      <c r="Y7" s="299" t="s">
        <v>26</v>
      </c>
      <c r="Z7" s="300"/>
      <c r="AA7" s="301"/>
      <c r="AB7" s="289" t="s">
        <v>6</v>
      </c>
      <c r="AC7" s="290"/>
      <c r="AD7" s="39" t="s">
        <v>19</v>
      </c>
      <c r="AE7" s="291" t="s">
        <v>22</v>
      </c>
    </row>
    <row r="8" spans="1:31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3" t="s">
        <v>1</v>
      </c>
      <c r="I8" s="44" t="s">
        <v>7</v>
      </c>
      <c r="J8" s="44" t="s">
        <v>8</v>
      </c>
      <c r="K8" s="45" t="s">
        <v>1</v>
      </c>
      <c r="L8" s="46" t="s">
        <v>7</v>
      </c>
      <c r="M8" s="44" t="s">
        <v>8</v>
      </c>
      <c r="N8" s="45" t="s">
        <v>1</v>
      </c>
      <c r="O8" s="46" t="s">
        <v>7</v>
      </c>
      <c r="P8" s="44" t="s">
        <v>8</v>
      </c>
      <c r="Q8" s="45" t="s">
        <v>1</v>
      </c>
      <c r="R8" s="47" t="s">
        <v>7</v>
      </c>
      <c r="S8" s="41" t="s">
        <v>8</v>
      </c>
      <c r="T8" s="42" t="s">
        <v>1</v>
      </c>
      <c r="U8" s="47" t="s">
        <v>7</v>
      </c>
      <c r="V8" s="41" t="s">
        <v>8</v>
      </c>
      <c r="W8" s="42" t="s">
        <v>1</v>
      </c>
      <c r="X8" s="292"/>
      <c r="Y8" s="48" t="s">
        <v>11</v>
      </c>
      <c r="Z8" s="93" t="s">
        <v>17</v>
      </c>
      <c r="AA8" s="49" t="s">
        <v>18</v>
      </c>
      <c r="AB8" s="44" t="s">
        <v>9</v>
      </c>
      <c r="AC8" s="44" t="s">
        <v>10</v>
      </c>
      <c r="AD8" s="50" t="s">
        <v>9</v>
      </c>
      <c r="AE8" s="292"/>
    </row>
    <row r="9" spans="2:31" ht="12.75">
      <c r="B9" s="51">
        <v>40819</v>
      </c>
      <c r="C9" s="52">
        <v>18100</v>
      </c>
      <c r="D9" s="53">
        <v>18105</v>
      </c>
      <c r="E9" s="54">
        <f aca="true" t="shared" si="0" ref="E9:E31">AVERAGE(C9:D9)</f>
        <v>18102.5</v>
      </c>
      <c r="F9" s="52">
        <v>18145</v>
      </c>
      <c r="G9" s="53">
        <v>18150</v>
      </c>
      <c r="H9" s="54">
        <f aca="true" t="shared" si="1" ref="H9:H31">AVERAGE(F9:G9)</f>
        <v>18147.5</v>
      </c>
      <c r="I9" s="52"/>
      <c r="J9" s="53"/>
      <c r="K9" s="54">
        <f aca="true" t="shared" si="2" ref="K9:K31">AVERAGE(I9:J9)</f>
      </c>
      <c r="L9" s="52"/>
      <c r="M9" s="53"/>
      <c r="N9" s="54">
        <f aca="true" t="shared" si="3" ref="N9:N31">AVERAGE(L9:M9)</f>
      </c>
      <c r="O9" s="52"/>
      <c r="P9" s="53"/>
      <c r="Q9" s="54">
        <f aca="true" t="shared" si="4" ref="Q9:Q31">AVERAGE(O9:P9)</f>
      </c>
      <c r="R9" s="53">
        <v>18150</v>
      </c>
      <c r="S9" s="53">
        <v>18250</v>
      </c>
      <c r="T9" s="54">
        <f aca="true" t="shared" si="5" ref="T9:T29">AVERAGE(R9:S9)</f>
        <v>18200</v>
      </c>
      <c r="U9" s="52">
        <v>18130</v>
      </c>
      <c r="V9" s="55">
        <v>18230</v>
      </c>
      <c r="W9" s="56">
        <f aca="true" t="shared" si="6" ref="W9:W29">AVERAGE(U9:V9)</f>
        <v>18180</v>
      </c>
      <c r="X9" s="57">
        <v>18105</v>
      </c>
      <c r="Y9" s="91">
        <v>1.5525</v>
      </c>
      <c r="Z9" s="97">
        <v>1.335</v>
      </c>
      <c r="AA9" s="92">
        <v>76.84</v>
      </c>
      <c r="AB9" s="58">
        <v>11661.84</v>
      </c>
      <c r="AC9" s="58">
        <v>11700.62</v>
      </c>
      <c r="AD9" s="59">
        <f>X9/Z9</f>
        <v>13561.8</v>
      </c>
      <c r="AE9" s="60">
        <v>1.5512</v>
      </c>
    </row>
    <row r="10" spans="2:31" ht="12.75">
      <c r="B10" s="51">
        <v>40820</v>
      </c>
      <c r="C10" s="52">
        <v>18380</v>
      </c>
      <c r="D10" s="53">
        <v>18385</v>
      </c>
      <c r="E10" s="54">
        <f t="shared" si="0"/>
        <v>18382.5</v>
      </c>
      <c r="F10" s="52">
        <v>18400</v>
      </c>
      <c r="G10" s="53">
        <v>18450</v>
      </c>
      <c r="H10" s="54">
        <f t="shared" si="1"/>
        <v>18425</v>
      </c>
      <c r="I10" s="52"/>
      <c r="J10" s="53"/>
      <c r="K10" s="54">
        <f t="shared" si="2"/>
      </c>
      <c r="L10" s="52"/>
      <c r="M10" s="53"/>
      <c r="N10" s="54">
        <f t="shared" si="3"/>
      </c>
      <c r="O10" s="52"/>
      <c r="P10" s="53"/>
      <c r="Q10" s="54">
        <f t="shared" si="4"/>
      </c>
      <c r="R10" s="53">
        <v>18435</v>
      </c>
      <c r="S10" s="53">
        <v>18535</v>
      </c>
      <c r="T10" s="54">
        <f t="shared" si="5"/>
        <v>18485</v>
      </c>
      <c r="U10" s="52">
        <v>18410</v>
      </c>
      <c r="V10" s="55">
        <v>18510</v>
      </c>
      <c r="W10" s="56">
        <f t="shared" si="6"/>
        <v>18460</v>
      </c>
      <c r="X10" s="57">
        <v>18385</v>
      </c>
      <c r="Y10" s="91">
        <v>1.5387</v>
      </c>
      <c r="Z10" s="91">
        <v>1.3177</v>
      </c>
      <c r="AA10" s="92">
        <v>76.66</v>
      </c>
      <c r="AB10" s="58">
        <v>11948.4</v>
      </c>
      <c r="AC10" s="58">
        <v>12000.78</v>
      </c>
      <c r="AD10" s="59">
        <f aca="true" t="shared" si="7" ref="AD10:AD31">X10/Z10</f>
        <v>13952.34</v>
      </c>
      <c r="AE10" s="60">
        <v>1.5374</v>
      </c>
    </row>
    <row r="11" spans="2:31" ht="12.75">
      <c r="B11" s="51">
        <v>40821</v>
      </c>
      <c r="C11" s="52">
        <v>18420</v>
      </c>
      <c r="D11" s="53">
        <v>18425</v>
      </c>
      <c r="E11" s="54">
        <f t="shared" si="0"/>
        <v>18422.5</v>
      </c>
      <c r="F11" s="52">
        <v>18410</v>
      </c>
      <c r="G11" s="53">
        <v>18415</v>
      </c>
      <c r="H11" s="54">
        <f t="shared" si="1"/>
        <v>18412.5</v>
      </c>
      <c r="I11" s="52"/>
      <c r="J11" s="53"/>
      <c r="K11" s="54">
        <f t="shared" si="2"/>
      </c>
      <c r="L11" s="52"/>
      <c r="M11" s="53"/>
      <c r="N11" s="54">
        <f t="shared" si="3"/>
      </c>
      <c r="O11" s="52"/>
      <c r="P11" s="53"/>
      <c r="Q11" s="54">
        <f t="shared" si="4"/>
      </c>
      <c r="R11" s="53">
        <v>18420</v>
      </c>
      <c r="S11" s="53">
        <v>18520</v>
      </c>
      <c r="T11" s="54">
        <f t="shared" si="5"/>
        <v>18470</v>
      </c>
      <c r="U11" s="52">
        <v>18380</v>
      </c>
      <c r="V11" s="55">
        <v>18480</v>
      </c>
      <c r="W11" s="56">
        <f t="shared" si="6"/>
        <v>18430</v>
      </c>
      <c r="X11" s="57">
        <v>18425</v>
      </c>
      <c r="Y11" s="91">
        <v>1.5447</v>
      </c>
      <c r="Z11" s="91">
        <v>1.333</v>
      </c>
      <c r="AA11" s="92">
        <v>76.66</v>
      </c>
      <c r="AB11" s="58">
        <v>11927.88</v>
      </c>
      <c r="AC11" s="58">
        <v>11931.45</v>
      </c>
      <c r="AD11" s="59">
        <f t="shared" si="7"/>
        <v>13822.21</v>
      </c>
      <c r="AE11" s="60">
        <v>1.5434</v>
      </c>
    </row>
    <row r="12" spans="2:31" ht="12.75">
      <c r="B12" s="51">
        <v>40822</v>
      </c>
      <c r="C12" s="52">
        <v>18725</v>
      </c>
      <c r="D12" s="53">
        <v>18730</v>
      </c>
      <c r="E12" s="54">
        <f t="shared" si="0"/>
        <v>18727.5</v>
      </c>
      <c r="F12" s="52">
        <v>18775</v>
      </c>
      <c r="G12" s="53">
        <v>18780</v>
      </c>
      <c r="H12" s="54">
        <f t="shared" si="1"/>
        <v>18777.5</v>
      </c>
      <c r="I12" s="52"/>
      <c r="J12" s="53"/>
      <c r="K12" s="54">
        <f t="shared" si="2"/>
      </c>
      <c r="L12" s="52"/>
      <c r="M12" s="53"/>
      <c r="N12" s="54">
        <f t="shared" si="3"/>
      </c>
      <c r="O12" s="52"/>
      <c r="P12" s="53"/>
      <c r="Q12" s="54">
        <f t="shared" si="4"/>
      </c>
      <c r="R12" s="53">
        <v>18795</v>
      </c>
      <c r="S12" s="53">
        <v>18895</v>
      </c>
      <c r="T12" s="54">
        <f t="shared" si="5"/>
        <v>18845</v>
      </c>
      <c r="U12" s="52">
        <v>18755</v>
      </c>
      <c r="V12" s="55">
        <v>18855</v>
      </c>
      <c r="W12" s="56">
        <f t="shared" si="6"/>
        <v>18805</v>
      </c>
      <c r="X12" s="57">
        <v>18730</v>
      </c>
      <c r="Y12" s="91">
        <v>1.5302</v>
      </c>
      <c r="Z12" s="91">
        <v>1.3287</v>
      </c>
      <c r="AA12" s="92">
        <v>76.68</v>
      </c>
      <c r="AB12" s="58">
        <v>12240.23</v>
      </c>
      <c r="AC12" s="58">
        <v>12282.54</v>
      </c>
      <c r="AD12" s="59">
        <f t="shared" si="7"/>
        <v>14096.49</v>
      </c>
      <c r="AE12" s="60">
        <v>1.529</v>
      </c>
    </row>
    <row r="13" spans="2:31" ht="12.75">
      <c r="B13" s="51">
        <v>40823</v>
      </c>
      <c r="C13" s="52">
        <v>18705</v>
      </c>
      <c r="D13" s="53">
        <v>18710</v>
      </c>
      <c r="E13" s="54">
        <f t="shared" si="0"/>
        <v>18707.5</v>
      </c>
      <c r="F13" s="52">
        <v>18750</v>
      </c>
      <c r="G13" s="53">
        <v>18775</v>
      </c>
      <c r="H13" s="54">
        <f t="shared" si="1"/>
        <v>18762.5</v>
      </c>
      <c r="I13" s="52"/>
      <c r="J13" s="53"/>
      <c r="K13" s="54">
        <f t="shared" si="2"/>
      </c>
      <c r="L13" s="52"/>
      <c r="M13" s="53"/>
      <c r="N13" s="54">
        <f t="shared" si="3"/>
      </c>
      <c r="O13" s="52"/>
      <c r="P13" s="53"/>
      <c r="Q13" s="54">
        <f t="shared" si="4"/>
      </c>
      <c r="R13" s="53">
        <v>18770</v>
      </c>
      <c r="S13" s="53">
        <v>18870</v>
      </c>
      <c r="T13" s="54">
        <f t="shared" si="5"/>
        <v>18820</v>
      </c>
      <c r="U13" s="52">
        <v>18710</v>
      </c>
      <c r="V13" s="55">
        <v>18810</v>
      </c>
      <c r="W13" s="56">
        <f t="shared" si="6"/>
        <v>18760</v>
      </c>
      <c r="X13" s="57">
        <v>18710</v>
      </c>
      <c r="Y13" s="91">
        <v>1.5536</v>
      </c>
      <c r="Z13" s="91">
        <v>1.3437</v>
      </c>
      <c r="AA13" s="92">
        <v>76.67</v>
      </c>
      <c r="AB13" s="58">
        <v>12043</v>
      </c>
      <c r="AC13" s="58">
        <v>12094.96</v>
      </c>
      <c r="AD13" s="59">
        <f t="shared" si="7"/>
        <v>13924.24</v>
      </c>
      <c r="AE13" s="60">
        <v>1.5523</v>
      </c>
    </row>
    <row r="14" spans="2:31" ht="12.75">
      <c r="B14" s="51">
        <v>40826</v>
      </c>
      <c r="C14" s="52">
        <v>18830</v>
      </c>
      <c r="D14" s="53">
        <v>18835</v>
      </c>
      <c r="E14" s="54">
        <f t="shared" si="0"/>
        <v>18832.5</v>
      </c>
      <c r="F14" s="52">
        <v>18800</v>
      </c>
      <c r="G14" s="53">
        <v>18805</v>
      </c>
      <c r="H14" s="54">
        <f t="shared" si="1"/>
        <v>18802.5</v>
      </c>
      <c r="I14" s="52"/>
      <c r="J14" s="53"/>
      <c r="K14" s="54">
        <f t="shared" si="2"/>
      </c>
      <c r="L14" s="52"/>
      <c r="M14" s="53"/>
      <c r="N14" s="54">
        <f t="shared" si="3"/>
      </c>
      <c r="O14" s="52"/>
      <c r="P14" s="53"/>
      <c r="Q14" s="54">
        <f t="shared" si="4"/>
      </c>
      <c r="R14" s="53">
        <v>18810</v>
      </c>
      <c r="S14" s="53">
        <v>18910</v>
      </c>
      <c r="T14" s="54">
        <f t="shared" si="5"/>
        <v>18860</v>
      </c>
      <c r="U14" s="52">
        <v>18750</v>
      </c>
      <c r="V14" s="55">
        <v>18850</v>
      </c>
      <c r="W14" s="56">
        <f t="shared" si="6"/>
        <v>18800</v>
      </c>
      <c r="X14" s="57">
        <v>18835</v>
      </c>
      <c r="Y14" s="91">
        <v>1.5646</v>
      </c>
      <c r="Z14" s="91">
        <v>1.3585</v>
      </c>
      <c r="AA14" s="92">
        <v>76.67</v>
      </c>
      <c r="AB14" s="58">
        <v>12038.22</v>
      </c>
      <c r="AC14" s="58">
        <v>12029.04</v>
      </c>
      <c r="AD14" s="59">
        <f t="shared" si="7"/>
        <v>13864.56</v>
      </c>
      <c r="AE14" s="60">
        <v>1.5633</v>
      </c>
    </row>
    <row r="15" spans="2:31" s="3" customFormat="1" ht="12.75">
      <c r="B15" s="51">
        <v>40827</v>
      </c>
      <c r="C15" s="52">
        <v>18840</v>
      </c>
      <c r="D15" s="53">
        <v>18845</v>
      </c>
      <c r="E15" s="54">
        <f t="shared" si="0"/>
        <v>18842.5</v>
      </c>
      <c r="F15" s="52">
        <v>18940</v>
      </c>
      <c r="G15" s="53">
        <v>18945</v>
      </c>
      <c r="H15" s="54">
        <f t="shared" si="1"/>
        <v>18942.5</v>
      </c>
      <c r="I15" s="52"/>
      <c r="J15" s="53"/>
      <c r="K15" s="54">
        <f t="shared" si="2"/>
      </c>
      <c r="L15" s="52"/>
      <c r="M15" s="53"/>
      <c r="N15" s="54">
        <f t="shared" si="3"/>
      </c>
      <c r="O15" s="52"/>
      <c r="P15" s="53"/>
      <c r="Q15" s="54">
        <f t="shared" si="4"/>
      </c>
      <c r="R15" s="53">
        <v>18955</v>
      </c>
      <c r="S15" s="53">
        <v>19055</v>
      </c>
      <c r="T15" s="54">
        <f t="shared" si="5"/>
        <v>19005</v>
      </c>
      <c r="U15" s="52">
        <v>18870</v>
      </c>
      <c r="V15" s="55">
        <v>18970</v>
      </c>
      <c r="W15" s="56">
        <f t="shared" si="6"/>
        <v>18920</v>
      </c>
      <c r="X15" s="57">
        <v>18845</v>
      </c>
      <c r="Y15" s="91">
        <v>1.5625</v>
      </c>
      <c r="Z15" s="91">
        <v>1.3589</v>
      </c>
      <c r="AA15" s="92">
        <v>76.68</v>
      </c>
      <c r="AB15" s="58">
        <v>12060.8</v>
      </c>
      <c r="AC15" s="58">
        <v>12135.67</v>
      </c>
      <c r="AD15" s="59">
        <f t="shared" si="7"/>
        <v>13867.83</v>
      </c>
      <c r="AE15" s="60">
        <v>1.5611</v>
      </c>
    </row>
    <row r="16" spans="2:31" ht="12.75">
      <c r="B16" s="51">
        <v>40828</v>
      </c>
      <c r="C16" s="52">
        <v>18920</v>
      </c>
      <c r="D16" s="53">
        <v>18925</v>
      </c>
      <c r="E16" s="54">
        <f t="shared" si="0"/>
        <v>18922.5</v>
      </c>
      <c r="F16" s="52">
        <v>19000</v>
      </c>
      <c r="G16" s="53">
        <v>19050</v>
      </c>
      <c r="H16" s="54">
        <f t="shared" si="1"/>
        <v>19025</v>
      </c>
      <c r="I16" s="52"/>
      <c r="J16" s="53"/>
      <c r="K16" s="54">
        <f t="shared" si="2"/>
      </c>
      <c r="L16" s="52"/>
      <c r="M16" s="53"/>
      <c r="N16" s="54">
        <f t="shared" si="3"/>
      </c>
      <c r="O16" s="52"/>
      <c r="P16" s="53"/>
      <c r="Q16" s="54">
        <f t="shared" si="4"/>
      </c>
      <c r="R16" s="53">
        <v>19040</v>
      </c>
      <c r="S16" s="53">
        <v>19140</v>
      </c>
      <c r="T16" s="54">
        <f t="shared" si="5"/>
        <v>19090</v>
      </c>
      <c r="U16" s="52">
        <v>18960</v>
      </c>
      <c r="V16" s="55">
        <v>19060</v>
      </c>
      <c r="W16" s="56">
        <f t="shared" si="6"/>
        <v>19010</v>
      </c>
      <c r="X16" s="57">
        <v>18925</v>
      </c>
      <c r="Y16" s="91">
        <v>1.5722</v>
      </c>
      <c r="Z16" s="91">
        <v>1.3761</v>
      </c>
      <c r="AA16" s="92">
        <v>76.82</v>
      </c>
      <c r="AB16" s="58">
        <v>12037.27</v>
      </c>
      <c r="AC16" s="58">
        <v>12127.58</v>
      </c>
      <c r="AD16" s="59">
        <f t="shared" si="7"/>
        <v>13752.63</v>
      </c>
      <c r="AE16" s="60">
        <v>1.5708</v>
      </c>
    </row>
    <row r="17" spans="2:31" ht="12.75">
      <c r="B17" s="51">
        <v>40829</v>
      </c>
      <c r="C17" s="52">
        <v>18470</v>
      </c>
      <c r="D17" s="53">
        <v>18475</v>
      </c>
      <c r="E17" s="54">
        <f t="shared" si="0"/>
        <v>18472.5</v>
      </c>
      <c r="F17" s="52">
        <v>18455</v>
      </c>
      <c r="G17" s="53">
        <v>18460</v>
      </c>
      <c r="H17" s="54">
        <f t="shared" si="1"/>
        <v>18457.5</v>
      </c>
      <c r="I17" s="52"/>
      <c r="J17" s="53"/>
      <c r="K17" s="54">
        <f t="shared" si="2"/>
      </c>
      <c r="L17" s="52"/>
      <c r="M17" s="53"/>
      <c r="N17" s="54">
        <f t="shared" si="3"/>
      </c>
      <c r="O17" s="52"/>
      <c r="P17" s="53"/>
      <c r="Q17" s="54">
        <f t="shared" si="4"/>
      </c>
      <c r="R17" s="53">
        <v>18460</v>
      </c>
      <c r="S17" s="53">
        <v>18560</v>
      </c>
      <c r="T17" s="54">
        <f t="shared" si="5"/>
        <v>18510</v>
      </c>
      <c r="U17" s="52">
        <v>18400</v>
      </c>
      <c r="V17" s="55">
        <v>18500</v>
      </c>
      <c r="W17" s="56">
        <f t="shared" si="6"/>
        <v>18450</v>
      </c>
      <c r="X17" s="57">
        <v>18475</v>
      </c>
      <c r="Y17" s="91">
        <v>1.5692</v>
      </c>
      <c r="Z17" s="91">
        <v>1.3735</v>
      </c>
      <c r="AA17" s="92">
        <v>76.85</v>
      </c>
      <c r="AB17" s="58">
        <v>11773.52</v>
      </c>
      <c r="AC17" s="58">
        <v>11774.46</v>
      </c>
      <c r="AD17" s="59">
        <f t="shared" si="7"/>
        <v>13451.04</v>
      </c>
      <c r="AE17" s="60">
        <v>1.5678</v>
      </c>
    </row>
    <row r="18" spans="2:31" ht="12.75">
      <c r="B18" s="51">
        <v>40830</v>
      </c>
      <c r="C18" s="52">
        <v>18850</v>
      </c>
      <c r="D18" s="53">
        <v>18900</v>
      </c>
      <c r="E18" s="54">
        <f t="shared" si="0"/>
        <v>18875</v>
      </c>
      <c r="F18" s="52">
        <v>18750</v>
      </c>
      <c r="G18" s="53">
        <v>18800</v>
      </c>
      <c r="H18" s="54">
        <f t="shared" si="1"/>
        <v>18775</v>
      </c>
      <c r="I18" s="52"/>
      <c r="J18" s="53"/>
      <c r="K18" s="54">
        <f t="shared" si="2"/>
      </c>
      <c r="L18" s="52"/>
      <c r="M18" s="53"/>
      <c r="N18" s="54">
        <f t="shared" si="3"/>
      </c>
      <c r="O18" s="52"/>
      <c r="P18" s="53"/>
      <c r="Q18" s="54">
        <f t="shared" si="4"/>
      </c>
      <c r="R18" s="53">
        <v>18785</v>
      </c>
      <c r="S18" s="53">
        <v>18885</v>
      </c>
      <c r="T18" s="54">
        <f t="shared" si="5"/>
        <v>18835</v>
      </c>
      <c r="U18" s="52">
        <v>18710</v>
      </c>
      <c r="V18" s="55">
        <v>18810</v>
      </c>
      <c r="W18" s="56">
        <f t="shared" si="6"/>
        <v>18760</v>
      </c>
      <c r="X18" s="57">
        <v>18900</v>
      </c>
      <c r="Y18" s="91">
        <v>1.5782</v>
      </c>
      <c r="Z18" s="91">
        <v>1.3796</v>
      </c>
      <c r="AA18" s="92">
        <v>77.13</v>
      </c>
      <c r="AB18" s="58">
        <v>11975.67</v>
      </c>
      <c r="AC18" s="58">
        <v>11922.88</v>
      </c>
      <c r="AD18" s="59">
        <f t="shared" si="7"/>
        <v>13699.62</v>
      </c>
      <c r="AE18" s="60">
        <v>1.5768</v>
      </c>
    </row>
    <row r="19" spans="2:31" ht="12.75">
      <c r="B19" s="51">
        <v>40833</v>
      </c>
      <c r="C19" s="52">
        <v>18750</v>
      </c>
      <c r="D19" s="53">
        <v>18755</v>
      </c>
      <c r="E19" s="54">
        <f t="shared" si="0"/>
        <v>18752.5</v>
      </c>
      <c r="F19" s="52">
        <v>18750</v>
      </c>
      <c r="G19" s="53">
        <v>18800</v>
      </c>
      <c r="H19" s="54">
        <f t="shared" si="1"/>
        <v>18775</v>
      </c>
      <c r="I19" s="52">
        <v>18780</v>
      </c>
      <c r="J19" s="53">
        <v>18880</v>
      </c>
      <c r="K19" s="54">
        <f t="shared" si="2"/>
        <v>18830</v>
      </c>
      <c r="L19" s="52">
        <v>18730</v>
      </c>
      <c r="M19" s="53">
        <v>18830</v>
      </c>
      <c r="N19" s="54">
        <f t="shared" si="3"/>
        <v>18780</v>
      </c>
      <c r="O19" s="52">
        <v>18480</v>
      </c>
      <c r="P19" s="53">
        <v>18580</v>
      </c>
      <c r="Q19" s="54">
        <f t="shared" si="4"/>
        <v>18530</v>
      </c>
      <c r="R19" s="53">
        <v>18775</v>
      </c>
      <c r="S19" s="53">
        <v>18875</v>
      </c>
      <c r="T19" s="54">
        <f t="shared" si="5"/>
        <v>18825</v>
      </c>
      <c r="U19" s="52">
        <v>18710</v>
      </c>
      <c r="V19" s="55">
        <v>18810</v>
      </c>
      <c r="W19" s="56">
        <f t="shared" si="6"/>
        <v>18760</v>
      </c>
      <c r="X19" s="57">
        <v>18755</v>
      </c>
      <c r="Y19" s="91">
        <v>1.5757</v>
      </c>
      <c r="Z19" s="91">
        <v>1.3781</v>
      </c>
      <c r="AA19" s="92">
        <v>77.29</v>
      </c>
      <c r="AB19" s="58">
        <v>11902.65</v>
      </c>
      <c r="AC19" s="58">
        <v>11942.57</v>
      </c>
      <c r="AD19" s="59">
        <f t="shared" si="7"/>
        <v>13609.32</v>
      </c>
      <c r="AE19" s="60">
        <v>1.5742</v>
      </c>
    </row>
    <row r="20" spans="2:31" ht="12.75">
      <c r="B20" s="51">
        <v>40834</v>
      </c>
      <c r="C20" s="52">
        <v>18575</v>
      </c>
      <c r="D20" s="53">
        <v>18580</v>
      </c>
      <c r="E20" s="54">
        <f t="shared" si="0"/>
        <v>18577.5</v>
      </c>
      <c r="F20" s="52">
        <v>18600</v>
      </c>
      <c r="G20" s="53">
        <v>18650</v>
      </c>
      <c r="H20" s="54">
        <f t="shared" si="1"/>
        <v>18625</v>
      </c>
      <c r="I20" s="52">
        <v>18630</v>
      </c>
      <c r="J20" s="53">
        <v>18730</v>
      </c>
      <c r="K20" s="54">
        <f t="shared" si="2"/>
        <v>18680</v>
      </c>
      <c r="L20" s="52">
        <v>18575</v>
      </c>
      <c r="M20" s="53">
        <v>18675</v>
      </c>
      <c r="N20" s="54">
        <f t="shared" si="3"/>
        <v>18625</v>
      </c>
      <c r="O20" s="52">
        <v>18300</v>
      </c>
      <c r="P20" s="53">
        <v>18400</v>
      </c>
      <c r="Q20" s="54">
        <f t="shared" si="4"/>
        <v>18350</v>
      </c>
      <c r="R20" s="53">
        <v>18625</v>
      </c>
      <c r="S20" s="53">
        <v>18725</v>
      </c>
      <c r="T20" s="54">
        <f t="shared" si="5"/>
        <v>18675</v>
      </c>
      <c r="U20" s="52">
        <v>18555</v>
      </c>
      <c r="V20" s="55">
        <v>18655</v>
      </c>
      <c r="W20" s="56">
        <f t="shared" si="6"/>
        <v>18605</v>
      </c>
      <c r="X20" s="57">
        <v>18580</v>
      </c>
      <c r="Y20" s="91">
        <v>1.5722</v>
      </c>
      <c r="Z20" s="91">
        <v>1.3671</v>
      </c>
      <c r="AA20" s="92">
        <v>76.73</v>
      </c>
      <c r="AB20" s="58">
        <v>11817.83</v>
      </c>
      <c r="AC20" s="58">
        <v>11873.69</v>
      </c>
      <c r="AD20" s="59">
        <f t="shared" si="7"/>
        <v>13590.81</v>
      </c>
      <c r="AE20" s="60">
        <v>1.5707</v>
      </c>
    </row>
    <row r="21" spans="2:31" ht="12.75">
      <c r="B21" s="51">
        <v>40835</v>
      </c>
      <c r="C21" s="52">
        <v>18930</v>
      </c>
      <c r="D21" s="53">
        <v>18935</v>
      </c>
      <c r="E21" s="54">
        <f t="shared" si="0"/>
        <v>18932.5</v>
      </c>
      <c r="F21" s="52">
        <v>18975</v>
      </c>
      <c r="G21" s="53">
        <v>18980</v>
      </c>
      <c r="H21" s="54">
        <f t="shared" si="1"/>
        <v>18977.5</v>
      </c>
      <c r="I21" s="52">
        <v>18990</v>
      </c>
      <c r="J21" s="53">
        <v>19090</v>
      </c>
      <c r="K21" s="54">
        <f t="shared" si="2"/>
        <v>19040</v>
      </c>
      <c r="L21" s="52">
        <v>18940</v>
      </c>
      <c r="M21" s="53">
        <v>19040</v>
      </c>
      <c r="N21" s="54">
        <f t="shared" si="3"/>
        <v>18990</v>
      </c>
      <c r="O21" s="52">
        <v>18665</v>
      </c>
      <c r="P21" s="53">
        <v>18765</v>
      </c>
      <c r="Q21" s="54">
        <f t="shared" si="4"/>
        <v>18715</v>
      </c>
      <c r="R21" s="53">
        <v>18985</v>
      </c>
      <c r="S21" s="53">
        <v>19085</v>
      </c>
      <c r="T21" s="54">
        <f t="shared" si="5"/>
        <v>19035</v>
      </c>
      <c r="U21" s="52">
        <v>18920</v>
      </c>
      <c r="V21" s="55">
        <v>19020</v>
      </c>
      <c r="W21" s="56">
        <f t="shared" si="6"/>
        <v>18970</v>
      </c>
      <c r="X21" s="57">
        <v>18935</v>
      </c>
      <c r="Y21" s="91">
        <v>1.5801</v>
      </c>
      <c r="Z21" s="91">
        <v>1.382</v>
      </c>
      <c r="AA21" s="92">
        <v>76.8</v>
      </c>
      <c r="AB21" s="58">
        <v>11983.42</v>
      </c>
      <c r="AC21" s="58">
        <v>12023.31</v>
      </c>
      <c r="AD21" s="59">
        <f t="shared" si="7"/>
        <v>13701.16</v>
      </c>
      <c r="AE21" s="60">
        <v>1.5786</v>
      </c>
    </row>
    <row r="22" spans="2:31" ht="12.75">
      <c r="B22" s="51">
        <v>40836</v>
      </c>
      <c r="C22" s="52">
        <v>18155</v>
      </c>
      <c r="D22" s="53">
        <v>18160</v>
      </c>
      <c r="E22" s="54">
        <f t="shared" si="0"/>
        <v>18157.5</v>
      </c>
      <c r="F22" s="52">
        <v>18200</v>
      </c>
      <c r="G22" s="53">
        <v>18225</v>
      </c>
      <c r="H22" s="54">
        <f t="shared" si="1"/>
        <v>18212.5</v>
      </c>
      <c r="I22" s="52">
        <v>18225</v>
      </c>
      <c r="J22" s="53">
        <v>18325</v>
      </c>
      <c r="K22" s="54">
        <f t="shared" si="2"/>
        <v>18275</v>
      </c>
      <c r="L22" s="52">
        <v>18175</v>
      </c>
      <c r="M22" s="53">
        <v>18275</v>
      </c>
      <c r="N22" s="54">
        <f t="shared" si="3"/>
        <v>18225</v>
      </c>
      <c r="O22" s="52">
        <v>17900</v>
      </c>
      <c r="P22" s="53">
        <v>18000</v>
      </c>
      <c r="Q22" s="54">
        <f t="shared" si="4"/>
        <v>17950</v>
      </c>
      <c r="R22" s="53">
        <v>18225</v>
      </c>
      <c r="S22" s="53">
        <v>18325</v>
      </c>
      <c r="T22" s="54">
        <f t="shared" si="5"/>
        <v>18275</v>
      </c>
      <c r="U22" s="52">
        <v>18155</v>
      </c>
      <c r="V22" s="55">
        <v>18255</v>
      </c>
      <c r="W22" s="56">
        <f t="shared" si="6"/>
        <v>18205</v>
      </c>
      <c r="X22" s="57">
        <v>18160</v>
      </c>
      <c r="Y22" s="91">
        <v>1.5792</v>
      </c>
      <c r="Z22" s="91">
        <v>1.3801</v>
      </c>
      <c r="AA22" s="92">
        <v>76.82</v>
      </c>
      <c r="AB22" s="58">
        <v>11499.49</v>
      </c>
      <c r="AC22" s="58">
        <v>11551.63</v>
      </c>
      <c r="AD22" s="59">
        <f t="shared" si="7"/>
        <v>13158.47</v>
      </c>
      <c r="AE22" s="60">
        <v>1.5777</v>
      </c>
    </row>
    <row r="23" spans="2:31" ht="12.75">
      <c r="B23" s="51">
        <v>40837</v>
      </c>
      <c r="C23" s="52">
        <v>18670</v>
      </c>
      <c r="D23" s="53">
        <v>18675</v>
      </c>
      <c r="E23" s="54">
        <f t="shared" si="0"/>
        <v>18672.5</v>
      </c>
      <c r="F23" s="52">
        <v>18725</v>
      </c>
      <c r="G23" s="53">
        <v>18730</v>
      </c>
      <c r="H23" s="54">
        <f t="shared" si="1"/>
        <v>18727.5</v>
      </c>
      <c r="I23" s="52">
        <v>18745</v>
      </c>
      <c r="J23" s="53">
        <v>18845</v>
      </c>
      <c r="K23" s="54">
        <f t="shared" si="2"/>
        <v>18795</v>
      </c>
      <c r="L23" s="52">
        <v>18705</v>
      </c>
      <c r="M23" s="53">
        <v>18805</v>
      </c>
      <c r="N23" s="54">
        <f t="shared" si="3"/>
        <v>18755</v>
      </c>
      <c r="O23" s="52">
        <v>18455</v>
      </c>
      <c r="P23" s="53">
        <v>18555</v>
      </c>
      <c r="Q23" s="54">
        <f t="shared" si="4"/>
        <v>18505</v>
      </c>
      <c r="R23" s="53">
        <v>18740</v>
      </c>
      <c r="S23" s="53">
        <v>18840</v>
      </c>
      <c r="T23" s="54">
        <f t="shared" si="5"/>
        <v>18790</v>
      </c>
      <c r="U23" s="52">
        <v>18685</v>
      </c>
      <c r="V23" s="55">
        <v>18785</v>
      </c>
      <c r="W23" s="56">
        <f t="shared" si="6"/>
        <v>18735</v>
      </c>
      <c r="X23" s="57">
        <v>18675</v>
      </c>
      <c r="Y23" s="91">
        <v>1.5909</v>
      </c>
      <c r="Z23" s="91">
        <v>1.381</v>
      </c>
      <c r="AA23" s="92">
        <v>76.68</v>
      </c>
      <c r="AB23" s="58">
        <v>11738.64</v>
      </c>
      <c r="AC23" s="58">
        <v>11784.32</v>
      </c>
      <c r="AD23" s="59">
        <f t="shared" si="7"/>
        <v>13522.81</v>
      </c>
      <c r="AE23" s="60">
        <v>1.5894</v>
      </c>
    </row>
    <row r="24" spans="2:31" ht="12.75">
      <c r="B24" s="51">
        <v>40840</v>
      </c>
      <c r="C24" s="52">
        <v>19030</v>
      </c>
      <c r="D24" s="53">
        <v>19035</v>
      </c>
      <c r="E24" s="54">
        <f t="shared" si="0"/>
        <v>19032.5</v>
      </c>
      <c r="F24" s="52">
        <v>19050</v>
      </c>
      <c r="G24" s="53">
        <v>19075</v>
      </c>
      <c r="H24" s="54">
        <f t="shared" si="1"/>
        <v>19062.5</v>
      </c>
      <c r="I24" s="52">
        <v>19070</v>
      </c>
      <c r="J24" s="53">
        <v>19170</v>
      </c>
      <c r="K24" s="54">
        <f t="shared" si="2"/>
        <v>19120</v>
      </c>
      <c r="L24" s="52">
        <v>19035</v>
      </c>
      <c r="M24" s="53">
        <v>19135</v>
      </c>
      <c r="N24" s="54">
        <f t="shared" si="3"/>
        <v>19085</v>
      </c>
      <c r="O24" s="52">
        <v>18785</v>
      </c>
      <c r="P24" s="53">
        <v>18885</v>
      </c>
      <c r="Q24" s="54">
        <f t="shared" si="4"/>
        <v>18835</v>
      </c>
      <c r="R24" s="53">
        <v>19070</v>
      </c>
      <c r="S24" s="53">
        <v>19170</v>
      </c>
      <c r="T24" s="54">
        <f t="shared" si="5"/>
        <v>19120</v>
      </c>
      <c r="U24" s="52">
        <v>19015</v>
      </c>
      <c r="V24" s="55">
        <v>19115</v>
      </c>
      <c r="W24" s="56">
        <f t="shared" si="6"/>
        <v>19065</v>
      </c>
      <c r="X24" s="57">
        <v>19035</v>
      </c>
      <c r="Y24" s="91">
        <v>1.5949</v>
      </c>
      <c r="Z24" s="91">
        <v>1.3861</v>
      </c>
      <c r="AA24" s="92">
        <v>76.1</v>
      </c>
      <c r="AB24" s="58">
        <v>11934.92</v>
      </c>
      <c r="AC24" s="58">
        <v>11972.01</v>
      </c>
      <c r="AD24" s="59">
        <f t="shared" si="7"/>
        <v>13732.78</v>
      </c>
      <c r="AE24" s="60">
        <v>1.5933</v>
      </c>
    </row>
    <row r="25" spans="2:31" ht="12.75">
      <c r="B25" s="51">
        <v>40841</v>
      </c>
      <c r="C25" s="52">
        <v>19820</v>
      </c>
      <c r="D25" s="53">
        <v>19825</v>
      </c>
      <c r="E25" s="54">
        <f t="shared" si="0"/>
        <v>19822.5</v>
      </c>
      <c r="F25" s="52">
        <v>19875</v>
      </c>
      <c r="G25" s="53">
        <v>19900</v>
      </c>
      <c r="H25" s="54">
        <f t="shared" si="1"/>
        <v>19887.5</v>
      </c>
      <c r="I25" s="52">
        <v>19880</v>
      </c>
      <c r="J25" s="53">
        <v>19980</v>
      </c>
      <c r="K25" s="54">
        <f t="shared" si="2"/>
        <v>19930</v>
      </c>
      <c r="L25" s="52">
        <v>19795</v>
      </c>
      <c r="M25" s="53">
        <v>19895</v>
      </c>
      <c r="N25" s="54">
        <f t="shared" si="3"/>
        <v>19845</v>
      </c>
      <c r="O25" s="52">
        <v>19495</v>
      </c>
      <c r="P25" s="53">
        <v>19595</v>
      </c>
      <c r="Q25" s="54">
        <f t="shared" si="4"/>
        <v>19545</v>
      </c>
      <c r="R25" s="53">
        <v>19870</v>
      </c>
      <c r="S25" s="53">
        <v>19970</v>
      </c>
      <c r="T25" s="54">
        <f t="shared" si="5"/>
        <v>19920</v>
      </c>
      <c r="U25" s="52">
        <v>19770</v>
      </c>
      <c r="V25" s="55">
        <v>19870</v>
      </c>
      <c r="W25" s="56">
        <f t="shared" si="6"/>
        <v>19820</v>
      </c>
      <c r="X25" s="57">
        <v>19825</v>
      </c>
      <c r="Y25" s="91">
        <v>1.601</v>
      </c>
      <c r="Z25" s="91">
        <v>1.3938</v>
      </c>
      <c r="AA25" s="92">
        <v>76.14</v>
      </c>
      <c r="AB25" s="58">
        <v>12382.89</v>
      </c>
      <c r="AC25" s="58">
        <v>12442.94</v>
      </c>
      <c r="AD25" s="59">
        <f t="shared" si="7"/>
        <v>14223.7</v>
      </c>
      <c r="AE25" s="60">
        <v>1.5993</v>
      </c>
    </row>
    <row r="26" spans="2:31" ht="12.75">
      <c r="B26" s="51">
        <v>40842</v>
      </c>
      <c r="C26" s="52">
        <v>19630</v>
      </c>
      <c r="D26" s="53">
        <v>19635</v>
      </c>
      <c r="E26" s="54">
        <f t="shared" si="0"/>
        <v>19632.5</v>
      </c>
      <c r="F26" s="52">
        <v>19650</v>
      </c>
      <c r="G26" s="53">
        <v>19655</v>
      </c>
      <c r="H26" s="54">
        <f t="shared" si="1"/>
        <v>19652.5</v>
      </c>
      <c r="I26" s="52">
        <v>19655</v>
      </c>
      <c r="J26" s="53">
        <v>19755</v>
      </c>
      <c r="K26" s="54">
        <f t="shared" si="2"/>
        <v>19705</v>
      </c>
      <c r="L26" s="52">
        <v>19565</v>
      </c>
      <c r="M26" s="53">
        <v>19665</v>
      </c>
      <c r="N26" s="54">
        <f t="shared" si="3"/>
        <v>19615</v>
      </c>
      <c r="O26" s="52">
        <v>19290</v>
      </c>
      <c r="P26" s="53">
        <v>19390</v>
      </c>
      <c r="Q26" s="54">
        <f t="shared" si="4"/>
        <v>19340</v>
      </c>
      <c r="R26" s="53">
        <v>19645</v>
      </c>
      <c r="S26" s="53">
        <v>19745</v>
      </c>
      <c r="T26" s="54">
        <f t="shared" si="5"/>
        <v>19695</v>
      </c>
      <c r="U26" s="52">
        <v>19540</v>
      </c>
      <c r="V26" s="55">
        <v>19640</v>
      </c>
      <c r="W26" s="56">
        <f t="shared" si="6"/>
        <v>19590</v>
      </c>
      <c r="X26" s="57">
        <v>19635</v>
      </c>
      <c r="Y26" s="91">
        <v>1.5974</v>
      </c>
      <c r="Z26" s="91">
        <v>1.3928</v>
      </c>
      <c r="AA26" s="92">
        <v>75.89</v>
      </c>
      <c r="AB26" s="58">
        <v>12291.85</v>
      </c>
      <c r="AC26" s="58">
        <v>12317.48</v>
      </c>
      <c r="AD26" s="59">
        <f t="shared" si="7"/>
        <v>14097.5</v>
      </c>
      <c r="AE26" s="60">
        <v>1.5957</v>
      </c>
    </row>
    <row r="27" spans="2:31" ht="12.75">
      <c r="B27" s="51">
        <v>40843</v>
      </c>
      <c r="C27" s="52">
        <v>19750</v>
      </c>
      <c r="D27" s="53">
        <v>19755</v>
      </c>
      <c r="E27" s="54">
        <f t="shared" si="0"/>
        <v>19752.5</v>
      </c>
      <c r="F27" s="52">
        <v>19795</v>
      </c>
      <c r="G27" s="53">
        <v>19800</v>
      </c>
      <c r="H27" s="54">
        <f t="shared" si="1"/>
        <v>19797.5</v>
      </c>
      <c r="I27" s="52">
        <v>19810</v>
      </c>
      <c r="J27" s="53">
        <v>19910</v>
      </c>
      <c r="K27" s="54">
        <f t="shared" si="2"/>
        <v>19860</v>
      </c>
      <c r="L27" s="52">
        <v>19715</v>
      </c>
      <c r="M27" s="53">
        <v>19815</v>
      </c>
      <c r="N27" s="54">
        <f t="shared" si="3"/>
        <v>19765</v>
      </c>
      <c r="O27" s="52">
        <v>19430</v>
      </c>
      <c r="P27" s="53">
        <v>19530</v>
      </c>
      <c r="Q27" s="54">
        <f t="shared" si="4"/>
        <v>19480</v>
      </c>
      <c r="R27" s="53">
        <v>19800</v>
      </c>
      <c r="S27" s="53">
        <v>19900</v>
      </c>
      <c r="T27" s="54">
        <f t="shared" si="5"/>
        <v>19850</v>
      </c>
      <c r="U27" s="52">
        <v>19690</v>
      </c>
      <c r="V27" s="55">
        <v>19790</v>
      </c>
      <c r="W27" s="56">
        <f t="shared" si="6"/>
        <v>19740</v>
      </c>
      <c r="X27" s="57">
        <v>19755</v>
      </c>
      <c r="Y27" s="91">
        <v>1.5998</v>
      </c>
      <c r="Z27" s="91">
        <v>1.4031</v>
      </c>
      <c r="AA27" s="92">
        <v>75.79</v>
      </c>
      <c r="AB27" s="58">
        <v>12348.42</v>
      </c>
      <c r="AC27" s="58">
        <v>12388.94</v>
      </c>
      <c r="AD27" s="59">
        <f t="shared" si="7"/>
        <v>14079.54</v>
      </c>
      <c r="AE27" s="60">
        <v>1.5982</v>
      </c>
    </row>
    <row r="28" spans="2:31" ht="12.75">
      <c r="B28" s="51">
        <v>40844</v>
      </c>
      <c r="C28" s="52">
        <v>19695</v>
      </c>
      <c r="D28" s="53">
        <v>19700</v>
      </c>
      <c r="E28" s="54">
        <f t="shared" si="0"/>
        <v>19697.5</v>
      </c>
      <c r="F28" s="52">
        <v>19700</v>
      </c>
      <c r="G28" s="53">
        <v>19750</v>
      </c>
      <c r="H28" s="54">
        <f t="shared" si="1"/>
        <v>19725</v>
      </c>
      <c r="I28" s="52">
        <v>19735</v>
      </c>
      <c r="J28" s="53">
        <v>19835</v>
      </c>
      <c r="K28" s="54">
        <f t="shared" si="2"/>
        <v>19785</v>
      </c>
      <c r="L28" s="52">
        <v>19635</v>
      </c>
      <c r="M28" s="53">
        <v>19735</v>
      </c>
      <c r="N28" s="54">
        <f t="shared" si="3"/>
        <v>19685</v>
      </c>
      <c r="O28" s="52">
        <v>19335</v>
      </c>
      <c r="P28" s="53">
        <v>19435</v>
      </c>
      <c r="Q28" s="54">
        <f t="shared" si="4"/>
        <v>19385</v>
      </c>
      <c r="R28" s="53">
        <v>19730</v>
      </c>
      <c r="S28" s="53">
        <v>19830</v>
      </c>
      <c r="T28" s="54">
        <f t="shared" si="5"/>
        <v>19780</v>
      </c>
      <c r="U28" s="52">
        <v>19610</v>
      </c>
      <c r="V28" s="55">
        <v>19710</v>
      </c>
      <c r="W28" s="56">
        <f t="shared" si="6"/>
        <v>19660</v>
      </c>
      <c r="X28" s="57">
        <v>19700</v>
      </c>
      <c r="Y28" s="91">
        <v>1.6108</v>
      </c>
      <c r="Z28" s="91">
        <v>1.4158</v>
      </c>
      <c r="AA28" s="92">
        <v>75.76</v>
      </c>
      <c r="AB28" s="58">
        <v>12229.95</v>
      </c>
      <c r="AC28" s="58">
        <v>12273.18</v>
      </c>
      <c r="AD28" s="59">
        <f t="shared" si="7"/>
        <v>13914.39</v>
      </c>
      <c r="AE28" s="60">
        <v>1.6092</v>
      </c>
    </row>
    <row r="29" spans="2:31" ht="12.75">
      <c r="B29" s="51">
        <v>40847</v>
      </c>
      <c r="C29" s="52">
        <v>19220</v>
      </c>
      <c r="D29" s="53">
        <v>19225</v>
      </c>
      <c r="E29" s="54">
        <f t="shared" si="0"/>
        <v>19222.5</v>
      </c>
      <c r="F29" s="52">
        <v>19225</v>
      </c>
      <c r="G29" s="53">
        <v>19250</v>
      </c>
      <c r="H29" s="54">
        <f t="shared" si="1"/>
        <v>19237.5</v>
      </c>
      <c r="I29" s="52">
        <v>19245</v>
      </c>
      <c r="J29" s="53">
        <v>19345</v>
      </c>
      <c r="K29" s="54">
        <f t="shared" si="2"/>
        <v>19295</v>
      </c>
      <c r="L29" s="52">
        <v>19145</v>
      </c>
      <c r="M29" s="53">
        <v>19245</v>
      </c>
      <c r="N29" s="54">
        <f t="shared" si="3"/>
        <v>19195</v>
      </c>
      <c r="O29" s="52">
        <v>18845</v>
      </c>
      <c r="P29" s="53">
        <v>18945</v>
      </c>
      <c r="Q29" s="54">
        <f t="shared" si="4"/>
        <v>18895</v>
      </c>
      <c r="R29" s="53">
        <v>19240</v>
      </c>
      <c r="S29" s="53">
        <v>19340</v>
      </c>
      <c r="T29" s="54">
        <f t="shared" si="5"/>
        <v>19290</v>
      </c>
      <c r="U29" s="52">
        <v>19120</v>
      </c>
      <c r="V29" s="55">
        <v>19220</v>
      </c>
      <c r="W29" s="56">
        <f t="shared" si="6"/>
        <v>19170</v>
      </c>
      <c r="X29" s="57">
        <v>19225</v>
      </c>
      <c r="Y29" s="91">
        <v>1.6033</v>
      </c>
      <c r="Z29" s="91">
        <v>1.4003</v>
      </c>
      <c r="AA29" s="92">
        <v>77.96</v>
      </c>
      <c r="AB29" s="58">
        <v>11990.89</v>
      </c>
      <c r="AC29" s="58">
        <v>12018.48</v>
      </c>
      <c r="AD29" s="59">
        <f t="shared" si="7"/>
        <v>13729.2</v>
      </c>
      <c r="AE29" s="60">
        <v>1.6017</v>
      </c>
    </row>
    <row r="30" spans="2:31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2"/>
      <c r="J30" s="53"/>
      <c r="K30" s="54">
        <f t="shared" si="2"/>
      </c>
      <c r="L30" s="52"/>
      <c r="M30" s="53"/>
      <c r="N30" s="54">
        <f t="shared" si="3"/>
      </c>
      <c r="O30" s="52"/>
      <c r="P30" s="53"/>
      <c r="Q30" s="54">
        <f t="shared" si="4"/>
      </c>
      <c r="R30" s="53"/>
      <c r="S30" s="53"/>
      <c r="T30" s="54">
        <f>AVERAGE(R30:S30)</f>
      </c>
      <c r="U30" s="52"/>
      <c r="V30" s="55"/>
      <c r="W30" s="56">
        <f>AVERAGE(U30:V30)</f>
      </c>
      <c r="X30" s="57"/>
      <c r="Y30" s="91"/>
      <c r="Z30" s="91"/>
      <c r="AA30" s="92"/>
      <c r="AB30" s="58"/>
      <c r="AC30" s="58"/>
      <c r="AD30" s="59">
        <f t="shared" si="7"/>
      </c>
      <c r="AE30" s="60"/>
    </row>
    <row r="31" spans="1:31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2"/>
      <c r="J31" s="53"/>
      <c r="K31" s="54">
        <f t="shared" si="2"/>
      </c>
      <c r="L31" s="52"/>
      <c r="M31" s="53"/>
      <c r="N31" s="54">
        <f t="shared" si="3"/>
      </c>
      <c r="O31" s="52"/>
      <c r="P31" s="53"/>
      <c r="Q31" s="54">
        <f t="shared" si="4"/>
      </c>
      <c r="R31" s="53"/>
      <c r="S31" s="53"/>
      <c r="T31" s="54">
        <f>AVERAGE(R31:S31)</f>
      </c>
      <c r="U31" s="52"/>
      <c r="V31" s="55"/>
      <c r="W31" s="56">
        <f>AVERAGE(U31:V31)</f>
      </c>
      <c r="X31" s="57"/>
      <c r="Y31" s="91"/>
      <c r="Z31" s="91"/>
      <c r="AA31" s="92"/>
      <c r="AB31" s="58"/>
      <c r="AC31" s="58"/>
      <c r="AD31" s="59">
        <f t="shared" si="7"/>
      </c>
      <c r="AE31" s="60"/>
    </row>
    <row r="32" spans="1:31" ht="13.5" thickBot="1">
      <c r="A32" s="8"/>
      <c r="B32" s="51"/>
      <c r="C32" s="52"/>
      <c r="D32" s="53"/>
      <c r="E32" s="54"/>
      <c r="F32" s="52"/>
      <c r="G32" s="53"/>
      <c r="H32" s="54"/>
      <c r="I32" s="52"/>
      <c r="J32" s="53"/>
      <c r="K32" s="54"/>
      <c r="L32" s="52"/>
      <c r="M32" s="53"/>
      <c r="N32" s="54"/>
      <c r="O32" s="52"/>
      <c r="P32" s="53"/>
      <c r="Q32" s="54"/>
      <c r="R32" s="53"/>
      <c r="S32" s="53"/>
      <c r="T32" s="61"/>
      <c r="U32" s="52"/>
      <c r="V32" s="55"/>
      <c r="W32" s="56"/>
      <c r="X32" s="62"/>
      <c r="Y32" s="94"/>
      <c r="Z32" s="94"/>
      <c r="AA32" s="96"/>
      <c r="AB32" s="58"/>
      <c r="AC32" s="58"/>
      <c r="AD32" s="63"/>
      <c r="AE32" s="64"/>
    </row>
    <row r="33" spans="2:31" s="37" customFormat="1" ht="12.75">
      <c r="B33" s="65" t="s">
        <v>12</v>
      </c>
      <c r="C33" s="66">
        <f>ROUND(AVERAGE(C9:C31),2)</f>
        <v>18879.29</v>
      </c>
      <c r="D33" s="67">
        <f>ROUND(AVERAGE(D9:D31),2)</f>
        <v>18886.43</v>
      </c>
      <c r="E33" s="68">
        <f>ROUND(AVERAGE(C33,D33),2)</f>
        <v>18882.86</v>
      </c>
      <c r="F33" s="66">
        <f>ROUND(AVERAGE(F9:F31),2)</f>
        <v>18903.33</v>
      </c>
      <c r="G33" s="67">
        <f>ROUND(AVERAGE(G9:G31),2)</f>
        <v>18925.95</v>
      </c>
      <c r="H33" s="68">
        <f>ROUND(AVERAGE(F33,G33),2)</f>
        <v>18914.64</v>
      </c>
      <c r="I33" s="66">
        <f>ROUND(AVERAGE(I9:I31),2)</f>
        <v>19160.45</v>
      </c>
      <c r="J33" s="67">
        <f>ROUND(AVERAGE(J9:J31),2)</f>
        <v>19260.45</v>
      </c>
      <c r="K33" s="68">
        <f>ROUND(AVERAGE(I33,J33),2)</f>
        <v>19210.45</v>
      </c>
      <c r="L33" s="66">
        <f>ROUND(AVERAGE(L9:L31),2)</f>
        <v>19092.27</v>
      </c>
      <c r="M33" s="67">
        <f>ROUND(AVERAGE(M9:M31),2)</f>
        <v>19192.27</v>
      </c>
      <c r="N33" s="68">
        <f>ROUND(AVERAGE(L33,M33),2)</f>
        <v>19142.27</v>
      </c>
      <c r="O33" s="66">
        <f>ROUND(AVERAGE(O9:O31),2)</f>
        <v>18816.36</v>
      </c>
      <c r="P33" s="67">
        <f>ROUND(AVERAGE(P9:P31),2)</f>
        <v>18916.36</v>
      </c>
      <c r="Q33" s="68">
        <f>ROUND(AVERAGE(O33,P33),2)</f>
        <v>18866.36</v>
      </c>
      <c r="R33" s="69">
        <f>ROUND(AVERAGE(R9:R31),2)</f>
        <v>18920.24</v>
      </c>
      <c r="S33" s="67">
        <f>ROUND(AVERAGE(S9:S31),2)</f>
        <v>19020.24</v>
      </c>
      <c r="T33" s="68">
        <f>ROUND(AVERAGE(R33,S33),2)</f>
        <v>18970.24</v>
      </c>
      <c r="U33" s="66">
        <f>ROUND(AVERAGE(U9:U31),2)</f>
        <v>18849.76</v>
      </c>
      <c r="V33" s="67">
        <f>ROUND(AVERAGE(V9:V31),2)</f>
        <v>18949.76</v>
      </c>
      <c r="W33" s="68">
        <f>ROUND(AVERAGE(U33,V33),2)</f>
        <v>18899.76</v>
      </c>
      <c r="X33" s="70">
        <f>ROUND(AVERAGE(X9:X31),2)</f>
        <v>18886.43</v>
      </c>
      <c r="Y33" s="103">
        <f>ROUND(AVERAGE(Y9:Y31),2)</f>
        <v>1.5748</v>
      </c>
      <c r="Z33" s="101">
        <f>ROUND(AVERAGE(Z9:Z31),2)</f>
        <v>1.3707</v>
      </c>
      <c r="AA33" s="95">
        <f>ROUND(AVERAGE(AA9:AA31),2)</f>
        <v>76.65</v>
      </c>
      <c r="AB33" s="71">
        <f>AVERAGE(AB9:AB31)</f>
        <v>11991.79904761905</v>
      </c>
      <c r="AC33" s="71">
        <f>AVERAGE(AC9:AC31)</f>
        <v>12028.02523809524</v>
      </c>
      <c r="AD33" s="71">
        <f>AVERAGE(AD9:AD31)</f>
        <v>13778.687619047621</v>
      </c>
      <c r="AE33" s="98">
        <f>AVERAGE(AE9:AE31)</f>
        <v>1.5733857142857144</v>
      </c>
    </row>
    <row r="34" spans="2:31" s="26" customFormat="1" ht="12.75">
      <c r="B34" s="72" t="s">
        <v>13</v>
      </c>
      <c r="C34" s="73">
        <f aca="true" t="shared" si="8" ref="C34:H34">MAX(C9:C31)</f>
        <v>19820</v>
      </c>
      <c r="D34" s="74">
        <f t="shared" si="8"/>
        <v>19825</v>
      </c>
      <c r="E34" s="75">
        <f t="shared" si="8"/>
        <v>19822.5</v>
      </c>
      <c r="F34" s="73">
        <f t="shared" si="8"/>
        <v>19875</v>
      </c>
      <c r="G34" s="74">
        <f t="shared" si="8"/>
        <v>19900</v>
      </c>
      <c r="H34" s="75">
        <f t="shared" si="8"/>
        <v>19887.5</v>
      </c>
      <c r="I34" s="73">
        <f aca="true" t="shared" si="9" ref="I34:Q34">MAX(I9:I31)</f>
        <v>19880</v>
      </c>
      <c r="J34" s="74">
        <f t="shared" si="9"/>
        <v>19980</v>
      </c>
      <c r="K34" s="75">
        <f t="shared" si="9"/>
        <v>19930</v>
      </c>
      <c r="L34" s="73">
        <f t="shared" si="9"/>
        <v>19795</v>
      </c>
      <c r="M34" s="74">
        <f t="shared" si="9"/>
        <v>19895</v>
      </c>
      <c r="N34" s="75">
        <f t="shared" si="9"/>
        <v>19845</v>
      </c>
      <c r="O34" s="73">
        <f t="shared" si="9"/>
        <v>19495</v>
      </c>
      <c r="P34" s="74">
        <f t="shared" si="9"/>
        <v>19595</v>
      </c>
      <c r="Q34" s="75">
        <f t="shared" si="9"/>
        <v>19545</v>
      </c>
      <c r="R34" s="76">
        <f aca="true" t="shared" si="10" ref="R34:X34">MAX(R9:R31)</f>
        <v>19870</v>
      </c>
      <c r="S34" s="74">
        <f t="shared" si="10"/>
        <v>19970</v>
      </c>
      <c r="T34" s="75">
        <f t="shared" si="10"/>
        <v>19920</v>
      </c>
      <c r="U34" s="73">
        <f t="shared" si="10"/>
        <v>19770</v>
      </c>
      <c r="V34" s="74">
        <f t="shared" si="10"/>
        <v>19870</v>
      </c>
      <c r="W34" s="75">
        <f t="shared" si="10"/>
        <v>19820</v>
      </c>
      <c r="X34" s="77">
        <f t="shared" si="10"/>
        <v>19825</v>
      </c>
      <c r="Y34" s="102">
        <f aca="true" t="shared" si="11" ref="Y34:AD34">MAX(Y9:Y31)</f>
        <v>1.6108</v>
      </c>
      <c r="Z34" s="78">
        <f t="shared" si="11"/>
        <v>1.4158</v>
      </c>
      <c r="AA34" s="79">
        <f t="shared" si="11"/>
        <v>77.96</v>
      </c>
      <c r="AB34" s="80">
        <f t="shared" si="11"/>
        <v>12382.89</v>
      </c>
      <c r="AC34" s="80">
        <f t="shared" si="11"/>
        <v>12442.94</v>
      </c>
      <c r="AD34" s="80">
        <f t="shared" si="11"/>
        <v>14223.7</v>
      </c>
      <c r="AE34" s="99">
        <f>MAX(AE9:AE31)</f>
        <v>1.6092</v>
      </c>
    </row>
    <row r="35" spans="2:31" s="26" customFormat="1" ht="13.5" thickBot="1">
      <c r="B35" s="81" t="s">
        <v>14</v>
      </c>
      <c r="C35" s="82">
        <f aca="true" t="shared" si="12" ref="C35:H35">MIN(C9:C31)</f>
        <v>18100</v>
      </c>
      <c r="D35" s="83">
        <f t="shared" si="12"/>
        <v>18105</v>
      </c>
      <c r="E35" s="84">
        <f t="shared" si="12"/>
        <v>18102.5</v>
      </c>
      <c r="F35" s="82">
        <f t="shared" si="12"/>
        <v>18145</v>
      </c>
      <c r="G35" s="83">
        <f t="shared" si="12"/>
        <v>18150</v>
      </c>
      <c r="H35" s="84">
        <f t="shared" si="12"/>
        <v>18147.5</v>
      </c>
      <c r="I35" s="82">
        <f aca="true" t="shared" si="13" ref="I35:Q35">MIN(I9:I31)</f>
        <v>18225</v>
      </c>
      <c r="J35" s="83">
        <f t="shared" si="13"/>
        <v>18325</v>
      </c>
      <c r="K35" s="84">
        <f t="shared" si="13"/>
        <v>18275</v>
      </c>
      <c r="L35" s="82">
        <f t="shared" si="13"/>
        <v>18175</v>
      </c>
      <c r="M35" s="83">
        <f t="shared" si="13"/>
        <v>18275</v>
      </c>
      <c r="N35" s="84">
        <f t="shared" si="13"/>
        <v>18225</v>
      </c>
      <c r="O35" s="82">
        <f t="shared" si="13"/>
        <v>17900</v>
      </c>
      <c r="P35" s="83">
        <f t="shared" si="13"/>
        <v>18000</v>
      </c>
      <c r="Q35" s="84">
        <f t="shared" si="13"/>
        <v>17950</v>
      </c>
      <c r="R35" s="85">
        <f aca="true" t="shared" si="14" ref="R35:X35">MIN(R9:R31)</f>
        <v>18150</v>
      </c>
      <c r="S35" s="83">
        <f t="shared" si="14"/>
        <v>18250</v>
      </c>
      <c r="T35" s="84">
        <f t="shared" si="14"/>
        <v>18200</v>
      </c>
      <c r="U35" s="82">
        <f t="shared" si="14"/>
        <v>18130</v>
      </c>
      <c r="V35" s="83">
        <f t="shared" si="14"/>
        <v>18230</v>
      </c>
      <c r="W35" s="84">
        <f t="shared" si="14"/>
        <v>18180</v>
      </c>
      <c r="X35" s="86">
        <f t="shared" si="14"/>
        <v>18105</v>
      </c>
      <c r="Y35" s="87">
        <f aca="true" t="shared" si="15" ref="Y35:AD35">MIN(Y9:Y31)</f>
        <v>1.5302</v>
      </c>
      <c r="Z35" s="88">
        <f t="shared" si="15"/>
        <v>1.3177</v>
      </c>
      <c r="AA35" s="89">
        <f t="shared" si="15"/>
        <v>75.76</v>
      </c>
      <c r="AB35" s="90">
        <f t="shared" si="15"/>
        <v>11499.49</v>
      </c>
      <c r="AC35" s="90">
        <f t="shared" si="15"/>
        <v>11551.63</v>
      </c>
      <c r="AD35" s="90">
        <f t="shared" si="15"/>
        <v>13158.47</v>
      </c>
      <c r="AE35" s="100">
        <f>MIN(AE9:AE31)</f>
        <v>1.529</v>
      </c>
    </row>
    <row r="37" spans="2:14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  <c r="L37" s="34"/>
      <c r="M37" s="34"/>
      <c r="N37" s="33"/>
    </row>
    <row r="38" spans="2:14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  <c r="L38" s="34"/>
      <c r="M38" s="34"/>
      <c r="N38" s="33"/>
    </row>
    <row r="43" ht="12.75">
      <c r="S43" s="14" t="s">
        <v>20</v>
      </c>
    </row>
    <row r="44" spans="10:16" ht="12.75">
      <c r="J44" s="18"/>
      <c r="K44" s="5"/>
      <c r="P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11">
    <mergeCell ref="C7:E7"/>
    <mergeCell ref="F7:H7"/>
    <mergeCell ref="I7:K7"/>
    <mergeCell ref="L7:N7"/>
    <mergeCell ref="AB7:AC7"/>
    <mergeCell ref="AE7:AE8"/>
    <mergeCell ref="O7:Q7"/>
    <mergeCell ref="R7:T7"/>
    <mergeCell ref="U7:W7"/>
    <mergeCell ref="X7:X8"/>
    <mergeCell ref="Y7:AA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pane ySplit="8" topLeftCell="BM9" activePane="bottomLeft" state="frozen"/>
      <selection pane="topLeft" activeCell="C46" sqref="C46"/>
      <selection pane="bottomLeft" activeCell="J20" sqref="J20"/>
    </sheetView>
  </sheetViews>
  <sheetFormatPr defaultColWidth="9.140625" defaultRowHeight="12.75"/>
  <cols>
    <col min="2" max="2" width="9.7109375" style="0" bestFit="1" customWidth="1"/>
    <col min="3" max="3" width="12.421875" style="14" bestFit="1" customWidth="1"/>
    <col min="4" max="4" width="12.00390625" style="14" bestFit="1" customWidth="1"/>
    <col min="5" max="5" width="9.421875" style="0" bestFit="1" customWidth="1"/>
    <col min="6" max="7" width="10.7109375" style="14" customWidth="1"/>
    <col min="8" max="8" width="10.7109375" style="0" customWidth="1"/>
    <col min="9" max="10" width="10.7109375" style="14" customWidth="1"/>
    <col min="11" max="11" width="10.7109375" style="0" customWidth="1"/>
    <col min="12" max="12" width="12.57421875" style="0" bestFit="1" customWidth="1"/>
    <col min="13" max="13" width="11.00390625" style="14" customWidth="1"/>
    <col min="14" max="14" width="12.140625" style="14" customWidth="1"/>
    <col min="15" max="15" width="9.140625" style="14" customWidth="1"/>
    <col min="16" max="16" width="10.57421875" style="14" bestFit="1" customWidth="1"/>
    <col min="17" max="17" width="14.140625" style="0" bestFit="1" customWidth="1"/>
    <col min="18" max="18" width="14.140625" style="14" bestFit="1" customWidth="1"/>
    <col min="19" max="19" width="9.7109375" style="0" customWidth="1"/>
    <col min="21" max="21" width="12.57421875" style="0" bestFit="1" customWidth="1"/>
    <col min="25" max="25" width="10.57421875" style="0" bestFit="1" customWidth="1"/>
    <col min="26" max="26" width="11.28125" style="0" bestFit="1" customWidth="1"/>
    <col min="27" max="27" width="14.140625" style="0" bestFit="1" customWidth="1"/>
  </cols>
  <sheetData>
    <row r="1" ht="13.5" customHeight="1">
      <c r="C1" s="13"/>
    </row>
    <row r="2" spans="13:17" ht="12.75">
      <c r="M2" s="19"/>
      <c r="N2" s="19"/>
      <c r="O2" s="19"/>
      <c r="P2" s="19"/>
      <c r="Q2" s="8"/>
    </row>
    <row r="3" spans="2:18" ht="15.75">
      <c r="B3" s="27" t="s">
        <v>21</v>
      </c>
      <c r="C3" s="28"/>
      <c r="D3" s="28"/>
      <c r="E3" s="29"/>
      <c r="F3" s="30"/>
      <c r="G3" s="17"/>
      <c r="H3" s="4" t="str">
        <f>IF(G3&gt;0,(F3+G3)/2," ")</f>
        <v> </v>
      </c>
      <c r="I3" s="17"/>
      <c r="J3" s="17"/>
      <c r="K3" s="1"/>
      <c r="L3" s="2"/>
      <c r="M3" s="20"/>
      <c r="N3" s="20"/>
      <c r="O3" s="20"/>
      <c r="P3" s="20"/>
      <c r="Q3" s="9"/>
      <c r="R3" s="25"/>
    </row>
    <row r="4" spans="2:19" ht="12.75">
      <c r="B4" s="7" t="s">
        <v>36</v>
      </c>
      <c r="C4" s="15"/>
      <c r="D4" s="16"/>
      <c r="E4" s="1"/>
      <c r="F4" s="17"/>
      <c r="G4" s="17"/>
      <c r="H4" s="1"/>
      <c r="I4" s="17"/>
      <c r="J4" s="17"/>
      <c r="K4" s="1"/>
      <c r="L4" s="1"/>
      <c r="M4" s="21"/>
      <c r="N4" s="21"/>
      <c r="O4" s="22"/>
      <c r="P4" s="23"/>
      <c r="Q4" s="11"/>
      <c r="R4" s="25"/>
      <c r="S4" s="35"/>
    </row>
    <row r="5" spans="3:19" ht="12.75">
      <c r="C5" s="16"/>
      <c r="D5" s="16"/>
      <c r="E5" s="1"/>
      <c r="F5" s="17"/>
      <c r="G5" s="17"/>
      <c r="H5" s="1"/>
      <c r="I5" s="17"/>
      <c r="J5" s="17"/>
      <c r="K5" s="1"/>
      <c r="L5" s="1"/>
      <c r="M5" s="21"/>
      <c r="N5" s="21"/>
      <c r="O5" s="21"/>
      <c r="P5" s="21"/>
      <c r="Q5" s="6"/>
      <c r="R5" s="25"/>
      <c r="S5" s="35"/>
    </row>
    <row r="6" spans="2:19" ht="13.5" thickBot="1">
      <c r="B6" s="10">
        <v>40819</v>
      </c>
      <c r="C6" s="16"/>
      <c r="D6" s="16"/>
      <c r="E6" s="1"/>
      <c r="F6" s="17"/>
      <c r="G6" s="17"/>
      <c r="H6" s="1"/>
      <c r="I6" s="17"/>
      <c r="J6" s="17"/>
      <c r="K6" s="1"/>
      <c r="L6" s="1"/>
      <c r="M6" s="21"/>
      <c r="N6" s="21"/>
      <c r="O6" s="21"/>
      <c r="P6" s="21"/>
      <c r="Q6" s="6"/>
      <c r="R6" s="25"/>
      <c r="S6" s="36"/>
    </row>
    <row r="7" spans="2:19" ht="13.5" thickBot="1">
      <c r="B7" s="38"/>
      <c r="C7" s="296" t="s">
        <v>0</v>
      </c>
      <c r="D7" s="297"/>
      <c r="E7" s="298"/>
      <c r="F7" s="296" t="s">
        <v>2</v>
      </c>
      <c r="G7" s="297"/>
      <c r="H7" s="298"/>
      <c r="I7" s="296" t="s">
        <v>3</v>
      </c>
      <c r="J7" s="297"/>
      <c r="K7" s="298"/>
      <c r="L7" s="291" t="s">
        <v>5</v>
      </c>
      <c r="M7" s="299" t="s">
        <v>26</v>
      </c>
      <c r="N7" s="300"/>
      <c r="O7" s="301"/>
      <c r="P7" s="289" t="s">
        <v>6</v>
      </c>
      <c r="Q7" s="290"/>
      <c r="R7" s="39" t="s">
        <v>19</v>
      </c>
      <c r="S7" s="291" t="s">
        <v>22</v>
      </c>
    </row>
    <row r="8" spans="1:19" ht="13.5" thickBot="1">
      <c r="A8" s="12"/>
      <c r="B8" s="40"/>
      <c r="C8" s="41" t="s">
        <v>7</v>
      </c>
      <c r="D8" s="41" t="s">
        <v>8</v>
      </c>
      <c r="E8" s="42" t="s">
        <v>1</v>
      </c>
      <c r="F8" s="41" t="s">
        <v>7</v>
      </c>
      <c r="G8" s="41" t="s">
        <v>8</v>
      </c>
      <c r="H8" s="42" t="s">
        <v>1</v>
      </c>
      <c r="I8" s="47" t="s">
        <v>7</v>
      </c>
      <c r="J8" s="41" t="s">
        <v>8</v>
      </c>
      <c r="K8" s="42" t="s">
        <v>1</v>
      </c>
      <c r="L8" s="292"/>
      <c r="M8" s="48" t="s">
        <v>11</v>
      </c>
      <c r="N8" s="104" t="s">
        <v>17</v>
      </c>
      <c r="O8" s="49" t="s">
        <v>18</v>
      </c>
      <c r="P8" s="44" t="s">
        <v>9</v>
      </c>
      <c r="Q8" s="44" t="s">
        <v>10</v>
      </c>
      <c r="R8" s="50" t="s">
        <v>9</v>
      </c>
      <c r="S8" s="292"/>
    </row>
    <row r="9" spans="2:19" ht="12.75">
      <c r="B9" s="51">
        <v>40819</v>
      </c>
      <c r="C9" s="52">
        <v>580</v>
      </c>
      <c r="D9" s="53">
        <v>590</v>
      </c>
      <c r="E9" s="54">
        <f aca="true" t="shared" si="0" ref="E9:E31">AVERAGE(C9:D9)</f>
        <v>585</v>
      </c>
      <c r="F9" s="52">
        <v>550</v>
      </c>
      <c r="G9" s="53">
        <v>560</v>
      </c>
      <c r="H9" s="54">
        <f aca="true" t="shared" si="1" ref="H9:H31">AVERAGE(F9:G9)</f>
        <v>555</v>
      </c>
      <c r="I9" s="53">
        <v>610</v>
      </c>
      <c r="J9" s="53">
        <v>620</v>
      </c>
      <c r="K9" s="54">
        <f aca="true" t="shared" si="2" ref="K9:K29">AVERAGE(I9:J9)</f>
        <v>615</v>
      </c>
      <c r="L9" s="57">
        <v>590</v>
      </c>
      <c r="M9" s="91">
        <v>1.5525</v>
      </c>
      <c r="N9" s="97">
        <v>1.335</v>
      </c>
      <c r="O9" s="92">
        <v>76.84</v>
      </c>
      <c r="P9" s="58">
        <v>380.03</v>
      </c>
      <c r="Q9" s="58">
        <v>361.01</v>
      </c>
      <c r="R9" s="59">
        <f>L9/N9</f>
        <v>441.95</v>
      </c>
      <c r="S9" s="60">
        <v>1.5512</v>
      </c>
    </row>
    <row r="10" spans="2:19" ht="12.75">
      <c r="B10" s="51">
        <v>40820</v>
      </c>
      <c r="C10" s="52">
        <v>565</v>
      </c>
      <c r="D10" s="53">
        <v>590</v>
      </c>
      <c r="E10" s="54">
        <f t="shared" si="0"/>
        <v>577.5</v>
      </c>
      <c r="F10" s="52">
        <v>540</v>
      </c>
      <c r="G10" s="53">
        <v>560</v>
      </c>
      <c r="H10" s="54">
        <f t="shared" si="1"/>
        <v>550</v>
      </c>
      <c r="I10" s="53">
        <v>605</v>
      </c>
      <c r="J10" s="53">
        <v>615</v>
      </c>
      <c r="K10" s="54">
        <f t="shared" si="2"/>
        <v>610</v>
      </c>
      <c r="L10" s="57">
        <v>590</v>
      </c>
      <c r="M10" s="91">
        <v>1.5387</v>
      </c>
      <c r="N10" s="91">
        <v>1.3177</v>
      </c>
      <c r="O10" s="92">
        <v>76.66</v>
      </c>
      <c r="P10" s="58">
        <v>383.44</v>
      </c>
      <c r="Q10" s="58">
        <v>364.25</v>
      </c>
      <c r="R10" s="59">
        <f aca="true" t="shared" si="3" ref="R10:R31">L10/N10</f>
        <v>447.75</v>
      </c>
      <c r="S10" s="60">
        <v>1.5374</v>
      </c>
    </row>
    <row r="11" spans="2:19" ht="12.75">
      <c r="B11" s="51">
        <v>40821</v>
      </c>
      <c r="C11" s="52">
        <v>565</v>
      </c>
      <c r="D11" s="53">
        <v>565.5</v>
      </c>
      <c r="E11" s="54">
        <f t="shared" si="0"/>
        <v>565.25</v>
      </c>
      <c r="F11" s="52">
        <v>555</v>
      </c>
      <c r="G11" s="53">
        <v>565</v>
      </c>
      <c r="H11" s="54">
        <f t="shared" si="1"/>
        <v>560</v>
      </c>
      <c r="I11" s="53">
        <v>615</v>
      </c>
      <c r="J11" s="53">
        <v>625</v>
      </c>
      <c r="K11" s="54">
        <f t="shared" si="2"/>
        <v>620</v>
      </c>
      <c r="L11" s="57">
        <v>565.5</v>
      </c>
      <c r="M11" s="91">
        <v>1.5447</v>
      </c>
      <c r="N11" s="91">
        <v>1.333</v>
      </c>
      <c r="O11" s="92">
        <v>76.66</v>
      </c>
      <c r="P11" s="58">
        <v>366.09</v>
      </c>
      <c r="Q11" s="58">
        <v>366.07</v>
      </c>
      <c r="R11" s="59">
        <f t="shared" si="3"/>
        <v>424.23</v>
      </c>
      <c r="S11" s="60">
        <v>1.5434</v>
      </c>
    </row>
    <row r="12" spans="2:19" ht="12.75">
      <c r="B12" s="51">
        <v>40822</v>
      </c>
      <c r="C12" s="52">
        <v>590</v>
      </c>
      <c r="D12" s="53">
        <v>591</v>
      </c>
      <c r="E12" s="54">
        <f t="shared" si="0"/>
        <v>590.5</v>
      </c>
      <c r="F12" s="52">
        <v>550</v>
      </c>
      <c r="G12" s="53">
        <v>555</v>
      </c>
      <c r="H12" s="54">
        <f t="shared" si="1"/>
        <v>552.5</v>
      </c>
      <c r="I12" s="53">
        <v>610</v>
      </c>
      <c r="J12" s="53">
        <v>620</v>
      </c>
      <c r="K12" s="54">
        <f t="shared" si="2"/>
        <v>615</v>
      </c>
      <c r="L12" s="57">
        <v>591</v>
      </c>
      <c r="M12" s="91">
        <v>1.5302</v>
      </c>
      <c r="N12" s="91">
        <v>1.3287</v>
      </c>
      <c r="O12" s="92">
        <v>76.68</v>
      </c>
      <c r="P12" s="58">
        <v>386.22</v>
      </c>
      <c r="Q12" s="58">
        <v>362.98</v>
      </c>
      <c r="R12" s="59">
        <f t="shared" si="3"/>
        <v>444.8</v>
      </c>
      <c r="S12" s="60">
        <v>1.529</v>
      </c>
    </row>
    <row r="13" spans="2:19" ht="12.75">
      <c r="B13" s="51">
        <v>40823</v>
      </c>
      <c r="C13" s="52">
        <v>588</v>
      </c>
      <c r="D13" s="53">
        <v>588.5</v>
      </c>
      <c r="E13" s="54">
        <f t="shared" si="0"/>
        <v>588.25</v>
      </c>
      <c r="F13" s="52">
        <v>550</v>
      </c>
      <c r="G13" s="53">
        <v>557</v>
      </c>
      <c r="H13" s="54">
        <f t="shared" si="1"/>
        <v>553.5</v>
      </c>
      <c r="I13" s="53">
        <v>605</v>
      </c>
      <c r="J13" s="53">
        <v>615</v>
      </c>
      <c r="K13" s="54">
        <f t="shared" si="2"/>
        <v>610</v>
      </c>
      <c r="L13" s="57">
        <v>588.5</v>
      </c>
      <c r="M13" s="91">
        <v>1.5536</v>
      </c>
      <c r="N13" s="91">
        <v>1.3437</v>
      </c>
      <c r="O13" s="92">
        <v>76.67</v>
      </c>
      <c r="P13" s="58">
        <v>378.8</v>
      </c>
      <c r="Q13" s="58">
        <v>358.82</v>
      </c>
      <c r="R13" s="59">
        <f t="shared" si="3"/>
        <v>437.97</v>
      </c>
      <c r="S13" s="60">
        <v>1.5523</v>
      </c>
    </row>
    <row r="14" spans="2:19" ht="12.75">
      <c r="B14" s="51">
        <v>40826</v>
      </c>
      <c r="C14" s="52">
        <v>599</v>
      </c>
      <c r="D14" s="53">
        <v>600</v>
      </c>
      <c r="E14" s="54">
        <f t="shared" si="0"/>
        <v>599.5</v>
      </c>
      <c r="F14" s="52">
        <v>570</v>
      </c>
      <c r="G14" s="53">
        <v>580</v>
      </c>
      <c r="H14" s="54">
        <f t="shared" si="1"/>
        <v>575</v>
      </c>
      <c r="I14" s="53">
        <v>625</v>
      </c>
      <c r="J14" s="53">
        <v>635</v>
      </c>
      <c r="K14" s="54">
        <f t="shared" si="2"/>
        <v>630</v>
      </c>
      <c r="L14" s="57">
        <v>600</v>
      </c>
      <c r="M14" s="91">
        <v>1.5646</v>
      </c>
      <c r="N14" s="91">
        <v>1.3585</v>
      </c>
      <c r="O14" s="92">
        <v>76.67</v>
      </c>
      <c r="P14" s="58">
        <v>383.48</v>
      </c>
      <c r="Q14" s="58">
        <v>371.01</v>
      </c>
      <c r="R14" s="59">
        <f t="shared" si="3"/>
        <v>441.66</v>
      </c>
      <c r="S14" s="60">
        <v>1.5633</v>
      </c>
    </row>
    <row r="15" spans="2:19" s="3" customFormat="1" ht="12.75">
      <c r="B15" s="51">
        <v>40827</v>
      </c>
      <c r="C15" s="52">
        <v>580</v>
      </c>
      <c r="D15" s="53">
        <v>585</v>
      </c>
      <c r="E15" s="54">
        <f t="shared" si="0"/>
        <v>582.5</v>
      </c>
      <c r="F15" s="52">
        <v>545</v>
      </c>
      <c r="G15" s="53">
        <v>555</v>
      </c>
      <c r="H15" s="54">
        <f t="shared" si="1"/>
        <v>550</v>
      </c>
      <c r="I15" s="53">
        <v>600</v>
      </c>
      <c r="J15" s="53">
        <v>610</v>
      </c>
      <c r="K15" s="54">
        <f t="shared" si="2"/>
        <v>605</v>
      </c>
      <c r="L15" s="57">
        <v>585</v>
      </c>
      <c r="M15" s="91">
        <v>1.5625</v>
      </c>
      <c r="N15" s="91">
        <v>1.3589</v>
      </c>
      <c r="O15" s="92">
        <v>76.68</v>
      </c>
      <c r="P15" s="58">
        <v>374.4</v>
      </c>
      <c r="Q15" s="58">
        <v>355.52</v>
      </c>
      <c r="R15" s="59">
        <f t="shared" si="3"/>
        <v>430.5</v>
      </c>
      <c r="S15" s="60">
        <v>1.5611</v>
      </c>
    </row>
    <row r="16" spans="2:19" ht="12.75">
      <c r="B16" s="51">
        <v>40828</v>
      </c>
      <c r="C16" s="52">
        <v>580</v>
      </c>
      <c r="D16" s="53">
        <v>590</v>
      </c>
      <c r="E16" s="54">
        <f t="shared" si="0"/>
        <v>585</v>
      </c>
      <c r="F16" s="52">
        <v>545</v>
      </c>
      <c r="G16" s="53">
        <v>555</v>
      </c>
      <c r="H16" s="54">
        <f t="shared" si="1"/>
        <v>550</v>
      </c>
      <c r="I16" s="53">
        <v>600</v>
      </c>
      <c r="J16" s="53">
        <v>610</v>
      </c>
      <c r="K16" s="54">
        <f t="shared" si="2"/>
        <v>605</v>
      </c>
      <c r="L16" s="57">
        <v>590</v>
      </c>
      <c r="M16" s="91">
        <v>1.5722</v>
      </c>
      <c r="N16" s="91">
        <v>1.3761</v>
      </c>
      <c r="O16" s="92">
        <v>76.82</v>
      </c>
      <c r="P16" s="58">
        <v>375.27</v>
      </c>
      <c r="Q16" s="58">
        <v>353.32</v>
      </c>
      <c r="R16" s="59">
        <f t="shared" si="3"/>
        <v>428.75</v>
      </c>
      <c r="S16" s="60">
        <v>1.5708</v>
      </c>
    </row>
    <row r="17" spans="2:19" ht="12.75">
      <c r="B17" s="51">
        <v>40829</v>
      </c>
      <c r="C17" s="52">
        <v>562</v>
      </c>
      <c r="D17" s="53">
        <v>563</v>
      </c>
      <c r="E17" s="54">
        <f t="shared" si="0"/>
        <v>562.5</v>
      </c>
      <c r="F17" s="52">
        <v>535</v>
      </c>
      <c r="G17" s="53">
        <v>540</v>
      </c>
      <c r="H17" s="54">
        <f t="shared" si="1"/>
        <v>537.5</v>
      </c>
      <c r="I17" s="53">
        <v>585</v>
      </c>
      <c r="J17" s="53">
        <v>595</v>
      </c>
      <c r="K17" s="54">
        <f t="shared" si="2"/>
        <v>590</v>
      </c>
      <c r="L17" s="57">
        <v>563</v>
      </c>
      <c r="M17" s="91">
        <v>1.5692</v>
      </c>
      <c r="N17" s="91">
        <v>1.3735</v>
      </c>
      <c r="O17" s="92">
        <v>76.85</v>
      </c>
      <c r="P17" s="58">
        <v>358.78</v>
      </c>
      <c r="Q17" s="58">
        <v>344.43</v>
      </c>
      <c r="R17" s="59">
        <f t="shared" si="3"/>
        <v>409.9</v>
      </c>
      <c r="S17" s="60">
        <v>1.5678</v>
      </c>
    </row>
    <row r="18" spans="2:19" ht="12.75">
      <c r="B18" s="51">
        <v>40830</v>
      </c>
      <c r="C18" s="52">
        <v>562</v>
      </c>
      <c r="D18" s="53">
        <v>564</v>
      </c>
      <c r="E18" s="54">
        <f t="shared" si="0"/>
        <v>563</v>
      </c>
      <c r="F18" s="52">
        <v>535</v>
      </c>
      <c r="G18" s="53">
        <v>545</v>
      </c>
      <c r="H18" s="54">
        <f t="shared" si="1"/>
        <v>540</v>
      </c>
      <c r="I18" s="53">
        <v>590</v>
      </c>
      <c r="J18" s="53">
        <v>600</v>
      </c>
      <c r="K18" s="54">
        <f t="shared" si="2"/>
        <v>595</v>
      </c>
      <c r="L18" s="57">
        <v>564</v>
      </c>
      <c r="M18" s="91">
        <v>1.5782</v>
      </c>
      <c r="N18" s="91">
        <v>1.3796</v>
      </c>
      <c r="O18" s="92">
        <v>77.13</v>
      </c>
      <c r="P18" s="58">
        <v>357.37</v>
      </c>
      <c r="Q18" s="58">
        <v>345.64</v>
      </c>
      <c r="R18" s="59">
        <f t="shared" si="3"/>
        <v>408.81</v>
      </c>
      <c r="S18" s="60">
        <v>1.5768</v>
      </c>
    </row>
    <row r="19" spans="2:19" ht="12.75">
      <c r="B19" s="51">
        <v>40833</v>
      </c>
      <c r="C19" s="52">
        <v>540</v>
      </c>
      <c r="D19" s="53">
        <v>545</v>
      </c>
      <c r="E19" s="54">
        <f t="shared" si="0"/>
        <v>542.5</v>
      </c>
      <c r="F19" s="52">
        <v>535</v>
      </c>
      <c r="G19" s="53">
        <v>545</v>
      </c>
      <c r="H19" s="54">
        <f t="shared" si="1"/>
        <v>540</v>
      </c>
      <c r="I19" s="53">
        <v>590</v>
      </c>
      <c r="J19" s="53">
        <v>600</v>
      </c>
      <c r="K19" s="54">
        <f t="shared" si="2"/>
        <v>595</v>
      </c>
      <c r="L19" s="57">
        <v>545</v>
      </c>
      <c r="M19" s="91">
        <v>1.5757</v>
      </c>
      <c r="N19" s="91">
        <v>1.3781</v>
      </c>
      <c r="O19" s="92">
        <v>77.29</v>
      </c>
      <c r="P19" s="58">
        <v>345.88</v>
      </c>
      <c r="Q19" s="58">
        <v>346.21</v>
      </c>
      <c r="R19" s="59">
        <f t="shared" si="3"/>
        <v>395.47</v>
      </c>
      <c r="S19" s="60">
        <v>1.5742</v>
      </c>
    </row>
    <row r="20" spans="2:19" ht="12.75">
      <c r="B20" s="51">
        <v>40834</v>
      </c>
      <c r="C20" s="52">
        <v>548</v>
      </c>
      <c r="D20" s="53">
        <v>549</v>
      </c>
      <c r="E20" s="54">
        <f t="shared" si="0"/>
        <v>548.5</v>
      </c>
      <c r="F20" s="52">
        <v>535</v>
      </c>
      <c r="G20" s="53">
        <v>545</v>
      </c>
      <c r="H20" s="54">
        <f t="shared" si="1"/>
        <v>540</v>
      </c>
      <c r="I20" s="53">
        <v>590</v>
      </c>
      <c r="J20" s="53">
        <v>600</v>
      </c>
      <c r="K20" s="54">
        <f t="shared" si="2"/>
        <v>595</v>
      </c>
      <c r="L20" s="57">
        <v>549</v>
      </c>
      <c r="M20" s="91">
        <v>1.5722</v>
      </c>
      <c r="N20" s="91">
        <v>1.3671</v>
      </c>
      <c r="O20" s="92">
        <v>76.73</v>
      </c>
      <c r="P20" s="58">
        <v>349.19</v>
      </c>
      <c r="Q20" s="58">
        <v>346.98</v>
      </c>
      <c r="R20" s="59">
        <f t="shared" si="3"/>
        <v>401.58</v>
      </c>
      <c r="S20" s="60">
        <v>1.5707</v>
      </c>
    </row>
    <row r="21" spans="2:19" ht="12.75">
      <c r="B21" s="51">
        <v>40835</v>
      </c>
      <c r="C21" s="52">
        <v>547.5</v>
      </c>
      <c r="D21" s="53">
        <v>548</v>
      </c>
      <c r="E21" s="54">
        <f t="shared" si="0"/>
        <v>547.75</v>
      </c>
      <c r="F21" s="52">
        <v>530</v>
      </c>
      <c r="G21" s="53">
        <v>540</v>
      </c>
      <c r="H21" s="54">
        <f t="shared" si="1"/>
        <v>535</v>
      </c>
      <c r="I21" s="53">
        <v>585</v>
      </c>
      <c r="J21" s="53">
        <v>595</v>
      </c>
      <c r="K21" s="54">
        <f t="shared" si="2"/>
        <v>590</v>
      </c>
      <c r="L21" s="57">
        <v>548</v>
      </c>
      <c r="M21" s="91">
        <v>1.5801</v>
      </c>
      <c r="N21" s="91">
        <v>1.382</v>
      </c>
      <c r="O21" s="92">
        <v>76.8</v>
      </c>
      <c r="P21" s="58">
        <v>346.81</v>
      </c>
      <c r="Q21" s="58">
        <v>342.08</v>
      </c>
      <c r="R21" s="59">
        <f t="shared" si="3"/>
        <v>396.53</v>
      </c>
      <c r="S21" s="60">
        <v>1.5786</v>
      </c>
    </row>
    <row r="22" spans="2:19" ht="12.75">
      <c r="B22" s="51">
        <v>40836</v>
      </c>
      <c r="C22" s="52">
        <v>530</v>
      </c>
      <c r="D22" s="53">
        <v>540</v>
      </c>
      <c r="E22" s="54">
        <f t="shared" si="0"/>
        <v>535</v>
      </c>
      <c r="F22" s="52">
        <v>520</v>
      </c>
      <c r="G22" s="53">
        <v>530</v>
      </c>
      <c r="H22" s="54">
        <f t="shared" si="1"/>
        <v>525</v>
      </c>
      <c r="I22" s="53">
        <v>575</v>
      </c>
      <c r="J22" s="53">
        <v>585</v>
      </c>
      <c r="K22" s="54">
        <f t="shared" si="2"/>
        <v>580</v>
      </c>
      <c r="L22" s="57">
        <v>540</v>
      </c>
      <c r="M22" s="91">
        <v>1.5792</v>
      </c>
      <c r="N22" s="91">
        <v>1.3801</v>
      </c>
      <c r="O22" s="92">
        <v>76.82</v>
      </c>
      <c r="P22" s="58">
        <v>341.95</v>
      </c>
      <c r="Q22" s="58">
        <v>335.93</v>
      </c>
      <c r="R22" s="59">
        <f t="shared" si="3"/>
        <v>391.28</v>
      </c>
      <c r="S22" s="60">
        <v>1.5777</v>
      </c>
    </row>
    <row r="23" spans="2:19" ht="12.75">
      <c r="B23" s="51">
        <v>40837</v>
      </c>
      <c r="C23" s="52">
        <v>530</v>
      </c>
      <c r="D23" s="53">
        <v>535</v>
      </c>
      <c r="E23" s="54">
        <f t="shared" si="0"/>
        <v>532.5</v>
      </c>
      <c r="F23" s="52">
        <v>520</v>
      </c>
      <c r="G23" s="53">
        <v>530</v>
      </c>
      <c r="H23" s="54">
        <f t="shared" si="1"/>
        <v>525</v>
      </c>
      <c r="I23" s="53">
        <v>575</v>
      </c>
      <c r="J23" s="53">
        <v>585</v>
      </c>
      <c r="K23" s="54">
        <f t="shared" si="2"/>
        <v>580</v>
      </c>
      <c r="L23" s="57">
        <v>535</v>
      </c>
      <c r="M23" s="91">
        <v>1.5909</v>
      </c>
      <c r="N23" s="91">
        <v>1.381</v>
      </c>
      <c r="O23" s="92">
        <v>76.68</v>
      </c>
      <c r="P23" s="58">
        <v>336.29</v>
      </c>
      <c r="Q23" s="58">
        <v>333.46</v>
      </c>
      <c r="R23" s="59">
        <f t="shared" si="3"/>
        <v>387.4</v>
      </c>
      <c r="S23" s="60">
        <v>1.5894</v>
      </c>
    </row>
    <row r="24" spans="2:19" ht="12.75">
      <c r="B24" s="51">
        <v>40840</v>
      </c>
      <c r="C24" s="52">
        <v>533</v>
      </c>
      <c r="D24" s="53">
        <v>535</v>
      </c>
      <c r="E24" s="54">
        <f t="shared" si="0"/>
        <v>534</v>
      </c>
      <c r="F24" s="52">
        <v>525</v>
      </c>
      <c r="G24" s="53">
        <v>530</v>
      </c>
      <c r="H24" s="54">
        <f t="shared" si="1"/>
        <v>527.5</v>
      </c>
      <c r="I24" s="53">
        <v>580</v>
      </c>
      <c r="J24" s="53">
        <v>590</v>
      </c>
      <c r="K24" s="54">
        <f t="shared" si="2"/>
        <v>585</v>
      </c>
      <c r="L24" s="57">
        <v>535</v>
      </c>
      <c r="M24" s="91">
        <v>1.5949</v>
      </c>
      <c r="N24" s="91">
        <v>1.3861</v>
      </c>
      <c r="O24" s="92">
        <v>76.1</v>
      </c>
      <c r="P24" s="58">
        <v>335.44</v>
      </c>
      <c r="Q24" s="58">
        <v>332.64</v>
      </c>
      <c r="R24" s="59">
        <f t="shared" si="3"/>
        <v>385.98</v>
      </c>
      <c r="S24" s="60">
        <v>1.5933</v>
      </c>
    </row>
    <row r="25" spans="2:19" ht="12.75">
      <c r="B25" s="51">
        <v>40841</v>
      </c>
      <c r="C25" s="52">
        <v>530</v>
      </c>
      <c r="D25" s="53">
        <v>540</v>
      </c>
      <c r="E25" s="54">
        <f t="shared" si="0"/>
        <v>535</v>
      </c>
      <c r="F25" s="52">
        <v>525</v>
      </c>
      <c r="G25" s="53">
        <v>535</v>
      </c>
      <c r="H25" s="54">
        <f t="shared" si="1"/>
        <v>530</v>
      </c>
      <c r="I25" s="53">
        <v>580</v>
      </c>
      <c r="J25" s="53">
        <v>590</v>
      </c>
      <c r="K25" s="54">
        <f t="shared" si="2"/>
        <v>585</v>
      </c>
      <c r="L25" s="57">
        <v>540</v>
      </c>
      <c r="M25" s="91">
        <v>1.601</v>
      </c>
      <c r="N25" s="91">
        <v>1.3938</v>
      </c>
      <c r="O25" s="92">
        <v>76.14</v>
      </c>
      <c r="P25" s="58">
        <v>337.29</v>
      </c>
      <c r="Q25" s="58">
        <v>334.52</v>
      </c>
      <c r="R25" s="59">
        <f t="shared" si="3"/>
        <v>387.43</v>
      </c>
      <c r="S25" s="60">
        <v>1.5993</v>
      </c>
    </row>
    <row r="26" spans="2:19" ht="12.75">
      <c r="B26" s="51">
        <v>40842</v>
      </c>
      <c r="C26" s="52">
        <v>538.5</v>
      </c>
      <c r="D26" s="53">
        <v>539</v>
      </c>
      <c r="E26" s="54">
        <f t="shared" si="0"/>
        <v>538.75</v>
      </c>
      <c r="F26" s="52">
        <v>530</v>
      </c>
      <c r="G26" s="53">
        <v>540</v>
      </c>
      <c r="H26" s="54">
        <f t="shared" si="1"/>
        <v>535</v>
      </c>
      <c r="I26" s="53">
        <v>585</v>
      </c>
      <c r="J26" s="53">
        <v>595</v>
      </c>
      <c r="K26" s="54">
        <f t="shared" si="2"/>
        <v>590</v>
      </c>
      <c r="L26" s="57">
        <v>539</v>
      </c>
      <c r="M26" s="91">
        <v>1.5974</v>
      </c>
      <c r="N26" s="91">
        <v>1.3928</v>
      </c>
      <c r="O26" s="92">
        <v>75.89</v>
      </c>
      <c r="P26" s="58">
        <v>337.42</v>
      </c>
      <c r="Q26" s="58">
        <v>338.41</v>
      </c>
      <c r="R26" s="59">
        <f t="shared" si="3"/>
        <v>386.99</v>
      </c>
      <c r="S26" s="60">
        <v>1.5957</v>
      </c>
    </row>
    <row r="27" spans="2:19" ht="12.75">
      <c r="B27" s="51">
        <v>40843</v>
      </c>
      <c r="C27" s="52">
        <v>544.5</v>
      </c>
      <c r="D27" s="53">
        <v>545</v>
      </c>
      <c r="E27" s="54">
        <f t="shared" si="0"/>
        <v>544.75</v>
      </c>
      <c r="F27" s="52">
        <v>535</v>
      </c>
      <c r="G27" s="53">
        <v>545</v>
      </c>
      <c r="H27" s="54">
        <f t="shared" si="1"/>
        <v>540</v>
      </c>
      <c r="I27" s="53">
        <v>590</v>
      </c>
      <c r="J27" s="53">
        <v>600</v>
      </c>
      <c r="K27" s="54">
        <f t="shared" si="2"/>
        <v>595</v>
      </c>
      <c r="L27" s="57">
        <v>545</v>
      </c>
      <c r="M27" s="91">
        <v>1.5998</v>
      </c>
      <c r="N27" s="91">
        <v>1.4031</v>
      </c>
      <c r="O27" s="92">
        <v>75.79</v>
      </c>
      <c r="P27" s="58">
        <v>340.67</v>
      </c>
      <c r="Q27" s="58">
        <v>341.01</v>
      </c>
      <c r="R27" s="59">
        <f t="shared" si="3"/>
        <v>388.43</v>
      </c>
      <c r="S27" s="60">
        <v>1.5982</v>
      </c>
    </row>
    <row r="28" spans="2:19" ht="12.75">
      <c r="B28" s="51">
        <v>40844</v>
      </c>
      <c r="C28" s="52">
        <v>544.5</v>
      </c>
      <c r="D28" s="53">
        <v>545</v>
      </c>
      <c r="E28" s="54">
        <f t="shared" si="0"/>
        <v>544.75</v>
      </c>
      <c r="F28" s="52">
        <v>540</v>
      </c>
      <c r="G28" s="53">
        <v>545</v>
      </c>
      <c r="H28" s="54">
        <f t="shared" si="1"/>
        <v>542.5</v>
      </c>
      <c r="I28" s="53">
        <v>595</v>
      </c>
      <c r="J28" s="53">
        <v>605</v>
      </c>
      <c r="K28" s="54">
        <f t="shared" si="2"/>
        <v>600</v>
      </c>
      <c r="L28" s="57">
        <v>545</v>
      </c>
      <c r="M28" s="91">
        <v>1.6108</v>
      </c>
      <c r="N28" s="91">
        <v>1.4158</v>
      </c>
      <c r="O28" s="92">
        <v>75.76</v>
      </c>
      <c r="P28" s="58">
        <v>338.34</v>
      </c>
      <c r="Q28" s="58">
        <v>338.68</v>
      </c>
      <c r="R28" s="59">
        <f t="shared" si="3"/>
        <v>384.94</v>
      </c>
      <c r="S28" s="60">
        <v>1.6092</v>
      </c>
    </row>
    <row r="29" spans="2:19" ht="12.75">
      <c r="B29" s="51">
        <v>40847</v>
      </c>
      <c r="C29" s="52">
        <v>543.5</v>
      </c>
      <c r="D29" s="53">
        <v>544</v>
      </c>
      <c r="E29" s="54">
        <f t="shared" si="0"/>
        <v>543.75</v>
      </c>
      <c r="F29" s="52">
        <v>540</v>
      </c>
      <c r="G29" s="53">
        <v>545</v>
      </c>
      <c r="H29" s="54">
        <f t="shared" si="1"/>
        <v>542.5</v>
      </c>
      <c r="I29" s="53">
        <v>595</v>
      </c>
      <c r="J29" s="53">
        <v>605</v>
      </c>
      <c r="K29" s="54">
        <f t="shared" si="2"/>
        <v>600</v>
      </c>
      <c r="L29" s="57">
        <v>544</v>
      </c>
      <c r="M29" s="91">
        <v>1.6033</v>
      </c>
      <c r="N29" s="91">
        <v>1.4003</v>
      </c>
      <c r="O29" s="92">
        <v>77.96</v>
      </c>
      <c r="P29" s="58">
        <v>339.3</v>
      </c>
      <c r="Q29" s="58">
        <v>340.26</v>
      </c>
      <c r="R29" s="59">
        <f t="shared" si="3"/>
        <v>388.49</v>
      </c>
      <c r="S29" s="60">
        <v>1.6017</v>
      </c>
    </row>
    <row r="30" spans="2:19" ht="12.75">
      <c r="B30" s="51" t="s">
        <v>28</v>
      </c>
      <c r="C30" s="52"/>
      <c r="D30" s="53"/>
      <c r="E30" s="54">
        <f t="shared" si="0"/>
      </c>
      <c r="F30" s="52"/>
      <c r="G30" s="53"/>
      <c r="H30" s="54">
        <f t="shared" si="1"/>
      </c>
      <c r="I30" s="53"/>
      <c r="J30" s="53"/>
      <c r="K30" s="54">
        <f>AVERAGE(I30:J30)</f>
      </c>
      <c r="L30" s="57"/>
      <c r="M30" s="91"/>
      <c r="N30" s="91"/>
      <c r="O30" s="105"/>
      <c r="P30" s="106"/>
      <c r="Q30" s="58"/>
      <c r="R30" s="59">
        <f t="shared" si="3"/>
      </c>
      <c r="S30" s="60"/>
    </row>
    <row r="31" spans="1:19" ht="12.75">
      <c r="A31" s="12"/>
      <c r="B31" s="51" t="s">
        <v>28</v>
      </c>
      <c r="C31" s="52"/>
      <c r="D31" s="53"/>
      <c r="E31" s="54">
        <f t="shared" si="0"/>
      </c>
      <c r="F31" s="52"/>
      <c r="G31" s="53"/>
      <c r="H31" s="54">
        <f t="shared" si="1"/>
      </c>
      <c r="I31" s="53"/>
      <c r="J31" s="53"/>
      <c r="K31" s="54">
        <f>AVERAGE(I31:J31)</f>
      </c>
      <c r="L31" s="57"/>
      <c r="M31" s="91"/>
      <c r="N31" s="91"/>
      <c r="O31" s="92"/>
      <c r="P31" s="58"/>
      <c r="Q31" s="58"/>
      <c r="R31" s="59">
        <f t="shared" si="3"/>
      </c>
      <c r="S31" s="60"/>
    </row>
    <row r="32" spans="1:19" ht="13.5" thickBot="1">
      <c r="A32" s="8"/>
      <c r="B32" s="51"/>
      <c r="C32" s="52"/>
      <c r="D32" s="53"/>
      <c r="E32" s="54"/>
      <c r="F32" s="52"/>
      <c r="G32" s="53"/>
      <c r="H32" s="54"/>
      <c r="I32" s="53"/>
      <c r="J32" s="53"/>
      <c r="K32" s="61"/>
      <c r="L32" s="62"/>
      <c r="M32" s="94"/>
      <c r="N32" s="94"/>
      <c r="O32" s="96"/>
      <c r="P32" s="58"/>
      <c r="Q32" s="58"/>
      <c r="R32" s="63"/>
      <c r="S32" s="64"/>
    </row>
    <row r="33" spans="2:19" s="37" customFormat="1" ht="12.75">
      <c r="B33" s="65" t="s">
        <v>12</v>
      </c>
      <c r="C33" s="66">
        <f>ROUND(AVERAGE(C9:C31),2)</f>
        <v>557.17</v>
      </c>
      <c r="D33" s="67">
        <f>ROUND(AVERAGE(D9:D31),2)</f>
        <v>561.52</v>
      </c>
      <c r="E33" s="68">
        <f>ROUND(AVERAGE(C33,D33),2)</f>
        <v>559.35</v>
      </c>
      <c r="F33" s="66">
        <f>ROUND(AVERAGE(F9:F31),2)</f>
        <v>538.57</v>
      </c>
      <c r="G33" s="67">
        <f>ROUND(AVERAGE(G9:G31),2)</f>
        <v>547.71</v>
      </c>
      <c r="H33" s="68">
        <f>ROUND(AVERAGE(F33,G33),2)</f>
        <v>543.14</v>
      </c>
      <c r="I33" s="69">
        <f>ROUND(AVERAGE(I9:I31),2)</f>
        <v>594.52</v>
      </c>
      <c r="J33" s="67">
        <f>ROUND(AVERAGE(J9:J31),2)</f>
        <v>604.52</v>
      </c>
      <c r="K33" s="68">
        <f>ROUND(AVERAGE(I33,J33),2)</f>
        <v>599.52</v>
      </c>
      <c r="L33" s="70">
        <f>ROUND(AVERAGE(L9:L31),2)</f>
        <v>561.52</v>
      </c>
      <c r="M33" s="103">
        <f>ROUND(AVERAGE(M9:M31),2)</f>
        <v>1.5748</v>
      </c>
      <c r="N33" s="101">
        <f>ROUND(AVERAGE(N9:N31),2)</f>
        <v>1.3707</v>
      </c>
      <c r="O33" s="95">
        <f>ROUND(AVERAGE(O9:O31),2)</f>
        <v>76.65</v>
      </c>
      <c r="P33" s="71">
        <f>AVERAGE(P9:P31)</f>
        <v>356.7838095238095</v>
      </c>
      <c r="Q33" s="71">
        <f>AVERAGE(Q9:Q31)</f>
        <v>348.2490476190477</v>
      </c>
      <c r="R33" s="71">
        <f>AVERAGE(R9:R31)</f>
        <v>410.04</v>
      </c>
      <c r="S33" s="98">
        <f>AVERAGE(S9:S31)</f>
        <v>1.5733857142857144</v>
      </c>
    </row>
    <row r="34" spans="2:19" s="26" customFormat="1" ht="12.75">
      <c r="B34" s="72" t="s">
        <v>13</v>
      </c>
      <c r="C34" s="73">
        <f aca="true" t="shared" si="4" ref="C34:H34">MAX(C9:C31)</f>
        <v>599</v>
      </c>
      <c r="D34" s="74">
        <f t="shared" si="4"/>
        <v>600</v>
      </c>
      <c r="E34" s="75">
        <f t="shared" si="4"/>
        <v>599.5</v>
      </c>
      <c r="F34" s="73">
        <f t="shared" si="4"/>
        <v>570</v>
      </c>
      <c r="G34" s="74">
        <f t="shared" si="4"/>
        <v>580</v>
      </c>
      <c r="H34" s="75">
        <f t="shared" si="4"/>
        <v>575</v>
      </c>
      <c r="I34" s="76">
        <f>MAX(I9:I31)</f>
        <v>625</v>
      </c>
      <c r="J34" s="74">
        <f>MAX(J9:J31)</f>
        <v>635</v>
      </c>
      <c r="K34" s="75">
        <f>MAX(K9:K31)</f>
        <v>630</v>
      </c>
      <c r="L34" s="77">
        <f>MAX(L9:L31)</f>
        <v>600</v>
      </c>
      <c r="M34" s="102">
        <f aca="true" t="shared" si="5" ref="M34:R34">MAX(M9:M31)</f>
        <v>1.6108</v>
      </c>
      <c r="N34" s="78">
        <f t="shared" si="5"/>
        <v>1.4158</v>
      </c>
      <c r="O34" s="79">
        <f t="shared" si="5"/>
        <v>77.96</v>
      </c>
      <c r="P34" s="80">
        <f t="shared" si="5"/>
        <v>386.22</v>
      </c>
      <c r="Q34" s="80">
        <f t="shared" si="5"/>
        <v>371.01</v>
      </c>
      <c r="R34" s="80">
        <f t="shared" si="5"/>
        <v>447.75</v>
      </c>
      <c r="S34" s="99">
        <f>MAX(S9:S31)</f>
        <v>1.6092</v>
      </c>
    </row>
    <row r="35" spans="2:19" s="26" customFormat="1" ht="13.5" thickBot="1">
      <c r="B35" s="81" t="s">
        <v>14</v>
      </c>
      <c r="C35" s="82">
        <f aca="true" t="shared" si="6" ref="C35:H35">MIN(C9:C31)</f>
        <v>530</v>
      </c>
      <c r="D35" s="83">
        <f t="shared" si="6"/>
        <v>535</v>
      </c>
      <c r="E35" s="84">
        <f t="shared" si="6"/>
        <v>532.5</v>
      </c>
      <c r="F35" s="82">
        <f t="shared" si="6"/>
        <v>520</v>
      </c>
      <c r="G35" s="83">
        <f t="shared" si="6"/>
        <v>530</v>
      </c>
      <c r="H35" s="84">
        <f t="shared" si="6"/>
        <v>525</v>
      </c>
      <c r="I35" s="85">
        <f>MIN(I9:I31)</f>
        <v>575</v>
      </c>
      <c r="J35" s="83">
        <f>MIN(J9:J31)</f>
        <v>585</v>
      </c>
      <c r="K35" s="84">
        <f>MIN(K9:K31)</f>
        <v>580</v>
      </c>
      <c r="L35" s="86">
        <f>MIN(L9:L31)</f>
        <v>535</v>
      </c>
      <c r="M35" s="87">
        <f aca="true" t="shared" si="7" ref="M35:R35">MIN(M9:M31)</f>
        <v>1.5302</v>
      </c>
      <c r="N35" s="88">
        <f t="shared" si="7"/>
        <v>1.3177</v>
      </c>
      <c r="O35" s="89">
        <f t="shared" si="7"/>
        <v>75.76</v>
      </c>
      <c r="P35" s="90">
        <f t="shared" si="7"/>
        <v>335.44</v>
      </c>
      <c r="Q35" s="90">
        <f t="shared" si="7"/>
        <v>332.64</v>
      </c>
      <c r="R35" s="90">
        <f t="shared" si="7"/>
        <v>384.94</v>
      </c>
      <c r="S35" s="100">
        <f>MIN(S9:S31)</f>
        <v>1.529</v>
      </c>
    </row>
    <row r="37" spans="2:11" ht="12.75">
      <c r="B37" s="32" t="s">
        <v>15</v>
      </c>
      <c r="C37" s="34"/>
      <c r="D37" s="34"/>
      <c r="E37" s="33"/>
      <c r="F37" s="34"/>
      <c r="G37" s="34"/>
      <c r="H37" s="33"/>
      <c r="I37" s="34"/>
      <c r="J37" s="34"/>
      <c r="K37" s="33"/>
    </row>
    <row r="38" spans="2:11" ht="12.75">
      <c r="B38" s="32" t="s">
        <v>16</v>
      </c>
      <c r="C38" s="34"/>
      <c r="D38" s="34"/>
      <c r="E38" s="33"/>
      <c r="F38" s="34"/>
      <c r="G38" s="34"/>
      <c r="H38" s="33"/>
      <c r="I38" s="34"/>
      <c r="J38" s="34"/>
      <c r="K38" s="33"/>
    </row>
    <row r="43" ht="12.75">
      <c r="P43" s="14" t="s">
        <v>20</v>
      </c>
    </row>
    <row r="44" spans="10:13" ht="12.75">
      <c r="J44" s="18"/>
      <c r="K44" s="5"/>
      <c r="M44" s="24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</sheetData>
  <sheetProtection/>
  <mergeCells count="7">
    <mergeCell ref="C7:E7"/>
    <mergeCell ref="F7:H7"/>
    <mergeCell ref="P7:Q7"/>
    <mergeCell ref="S7:S8"/>
    <mergeCell ref="I7:K7"/>
    <mergeCell ref="L7:L8"/>
    <mergeCell ref="M7:O7"/>
  </mergeCells>
  <printOptions gridLines="1"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Copper</dc:title>
  <dc:subject/>
  <dc:creator>sammie-jo.doherty</dc:creator>
  <cp:keywords/>
  <dc:description/>
  <cp:lastModifiedBy> </cp:lastModifiedBy>
  <cp:lastPrinted>2011-09-16T10:14:04Z</cp:lastPrinted>
  <dcterms:created xsi:type="dcterms:W3CDTF">2011-10-31T14:05:14Z</dcterms:created>
  <dcterms:modified xsi:type="dcterms:W3CDTF">2011-10-31T14:19:46Z</dcterms:modified>
  <cp:category/>
  <cp:version/>
  <cp:contentType/>
  <cp:contentStatus/>
</cp:coreProperties>
</file>